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инанси 2021\бюджет 2021\звіти по бюджету\звіт 9 місяців 2021\"/>
    </mc:Choice>
  </mc:AlternateContent>
  <bookViews>
    <workbookView xWindow="0" yWindow="0" windowWidth="12390" windowHeight="9315"/>
  </bookViews>
  <sheets>
    <sheet name="доходи" sheetId="1" r:id="rId1"/>
  </sheets>
  <definedNames>
    <definedName name="_xlnm.Print_Titles" localSheetId="0">доходи!$10:$14</definedName>
  </definedNames>
  <calcPr calcId="162913"/>
</workbook>
</file>

<file path=xl/calcChain.xml><?xml version="1.0" encoding="utf-8"?>
<calcChain xmlns="http://schemas.openxmlformats.org/spreadsheetml/2006/main">
  <c r="J89" i="1" l="1"/>
  <c r="J58" i="1"/>
  <c r="G112" i="1"/>
  <c r="E105" i="1"/>
  <c r="G101" i="1"/>
  <c r="E98" i="1"/>
  <c r="E50" i="1"/>
  <c r="G52" i="1"/>
  <c r="E28" i="1"/>
  <c r="H94" i="1"/>
  <c r="H95" i="1"/>
  <c r="H105" i="1"/>
  <c r="I77" i="1"/>
  <c r="I75" i="1" s="1"/>
  <c r="D98" i="1"/>
  <c r="C98" i="1"/>
  <c r="D105" i="1"/>
  <c r="C105" i="1"/>
  <c r="D66" i="1"/>
  <c r="D50" i="1"/>
  <c r="L128" i="1" l="1"/>
  <c r="L127" i="1"/>
  <c r="L123" i="1"/>
  <c r="L116" i="1" l="1"/>
  <c r="E73" i="1"/>
  <c r="E31" i="1"/>
  <c r="K116" i="1"/>
  <c r="H81" i="1"/>
  <c r="J115" i="1"/>
  <c r="I115" i="1"/>
  <c r="L115" i="1" s="1"/>
  <c r="H115" i="1"/>
  <c r="K115" i="1" l="1"/>
  <c r="E71" i="1"/>
  <c r="D71" i="1"/>
  <c r="C71" i="1"/>
  <c r="J132" i="1" l="1"/>
  <c r="H129" i="1"/>
  <c r="K129" i="1" s="1"/>
  <c r="K127" i="1"/>
  <c r="K123" i="1"/>
  <c r="H121" i="1"/>
  <c r="C102" i="1"/>
  <c r="L121" i="1" l="1"/>
  <c r="K121" i="1"/>
  <c r="K128" i="1"/>
  <c r="K126" i="1"/>
  <c r="K122" i="1"/>
  <c r="K124" i="1"/>
  <c r="I132" i="1"/>
  <c r="K125" i="1"/>
  <c r="H132" i="1"/>
  <c r="E132" i="1"/>
  <c r="D132" i="1"/>
  <c r="C132" i="1"/>
  <c r="G132" i="1" l="1"/>
  <c r="K132" i="1"/>
  <c r="F132" i="1"/>
  <c r="G122" i="1"/>
  <c r="G123" i="1"/>
  <c r="G124" i="1"/>
  <c r="G125" i="1"/>
  <c r="G127" i="1"/>
  <c r="G130" i="1"/>
  <c r="G121" i="1"/>
  <c r="F122" i="1"/>
  <c r="F123" i="1"/>
  <c r="F124" i="1"/>
  <c r="F125" i="1"/>
  <c r="F126" i="1"/>
  <c r="F127" i="1"/>
  <c r="F128" i="1"/>
  <c r="F129" i="1"/>
  <c r="F121" i="1"/>
  <c r="L59" i="1" l="1"/>
  <c r="L60" i="1"/>
  <c r="L82" i="1"/>
  <c r="L83" i="1"/>
  <c r="L84" i="1"/>
  <c r="L87" i="1"/>
  <c r="L93" i="1"/>
  <c r="K59" i="1"/>
  <c r="K60" i="1"/>
  <c r="K82" i="1"/>
  <c r="K83" i="1"/>
  <c r="K90" i="1"/>
  <c r="G20" i="1"/>
  <c r="G21" i="1"/>
  <c r="G22" i="1"/>
  <c r="G24" i="1"/>
  <c r="G27" i="1"/>
  <c r="G29" i="1"/>
  <c r="G35" i="1"/>
  <c r="G37" i="1"/>
  <c r="G38" i="1"/>
  <c r="G41" i="1"/>
  <c r="G42" i="1"/>
  <c r="G43" i="1"/>
  <c r="G44" i="1"/>
  <c r="G45" i="1"/>
  <c r="G46" i="1"/>
  <c r="G47" i="1"/>
  <c r="G48" i="1"/>
  <c r="G49" i="1"/>
  <c r="G51" i="1"/>
  <c r="G54" i="1"/>
  <c r="G55" i="1"/>
  <c r="G56" i="1"/>
  <c r="G65" i="1"/>
  <c r="G69" i="1"/>
  <c r="G72" i="1"/>
  <c r="G74" i="1"/>
  <c r="G78" i="1"/>
  <c r="G97" i="1"/>
  <c r="G99" i="1"/>
  <c r="G100" i="1"/>
  <c r="G103" i="1"/>
  <c r="G107" i="1"/>
  <c r="G111" i="1"/>
  <c r="F21" i="1"/>
  <c r="F22" i="1"/>
  <c r="F24" i="1"/>
  <c r="F27" i="1"/>
  <c r="F29" i="1"/>
  <c r="F32" i="1"/>
  <c r="F38" i="1"/>
  <c r="F41" i="1"/>
  <c r="F42" i="1"/>
  <c r="F43" i="1"/>
  <c r="F44" i="1"/>
  <c r="F45" i="1"/>
  <c r="F46" i="1"/>
  <c r="F47" i="1"/>
  <c r="F48" i="1"/>
  <c r="F49" i="1"/>
  <c r="F51" i="1"/>
  <c r="F54" i="1"/>
  <c r="F55" i="1"/>
  <c r="F56" i="1"/>
  <c r="F72" i="1"/>
  <c r="F78" i="1"/>
  <c r="F97" i="1"/>
  <c r="F99" i="1"/>
  <c r="F103" i="1"/>
  <c r="F107" i="1"/>
  <c r="F109" i="1"/>
  <c r="F113" i="1"/>
  <c r="F114" i="1"/>
  <c r="G19" i="1"/>
  <c r="F20" i="1"/>
  <c r="F19" i="1"/>
  <c r="I89" i="1"/>
  <c r="I85" i="1"/>
  <c r="D102" i="1"/>
  <c r="D31" i="1"/>
  <c r="H89" i="1" l="1"/>
  <c r="K89" i="1" s="1"/>
  <c r="F105" i="1" l="1"/>
  <c r="C31" i="1" l="1"/>
  <c r="F31" i="1" s="1"/>
  <c r="J92" i="1" l="1"/>
  <c r="J91" i="1" s="1"/>
  <c r="J88" i="1" s="1"/>
  <c r="J81" i="1"/>
  <c r="J57" i="1"/>
  <c r="J16" i="1" s="1"/>
  <c r="E92" i="1"/>
  <c r="E91" i="1" s="1"/>
  <c r="E88" i="1" s="1"/>
  <c r="E85" i="1"/>
  <c r="E81" i="1"/>
  <c r="E57" i="1"/>
  <c r="E58" i="1"/>
  <c r="G105" i="1"/>
  <c r="E102" i="1"/>
  <c r="G102" i="1" s="1"/>
  <c r="E96" i="1"/>
  <c r="E95" i="1" s="1"/>
  <c r="E94" i="1" s="1"/>
  <c r="E77" i="1"/>
  <c r="E75" i="1" s="1"/>
  <c r="E70" i="1"/>
  <c r="E66" i="1"/>
  <c r="E64" i="1"/>
  <c r="D73" i="1"/>
  <c r="E53" i="1"/>
  <c r="E40" i="1"/>
  <c r="E36" i="1"/>
  <c r="E34" i="1"/>
  <c r="E26" i="1"/>
  <c r="E23" i="1"/>
  <c r="E18" i="1"/>
  <c r="E33" i="1" l="1"/>
  <c r="E63" i="1"/>
  <c r="G73" i="1"/>
  <c r="E17" i="1"/>
  <c r="E25" i="1"/>
  <c r="E39" i="1"/>
  <c r="J80" i="1"/>
  <c r="J62" i="1" s="1"/>
  <c r="J118" i="1" s="1"/>
  <c r="E80" i="1"/>
  <c r="E62" i="1"/>
  <c r="E16" i="1" l="1"/>
  <c r="E117" i="1" s="1"/>
  <c r="J117" i="1"/>
  <c r="E118" i="1" l="1"/>
  <c r="I81" i="1"/>
  <c r="I92" i="1"/>
  <c r="L92" i="1" s="1"/>
  <c r="H92" i="1"/>
  <c r="I58" i="1"/>
  <c r="D77" i="1"/>
  <c r="D75" i="1" s="1"/>
  <c r="C77" i="1"/>
  <c r="C75" i="1" s="1"/>
  <c r="D28" i="1"/>
  <c r="D36" i="1"/>
  <c r="G36" i="1" s="1"/>
  <c r="D34" i="1"/>
  <c r="G34" i="1" s="1"/>
  <c r="D23" i="1"/>
  <c r="D96" i="1"/>
  <c r="C96" i="1"/>
  <c r="C95" i="1" s="1"/>
  <c r="F102" i="1"/>
  <c r="D26" i="1"/>
  <c r="D18" i="1"/>
  <c r="D40" i="1"/>
  <c r="D53" i="1"/>
  <c r="C18" i="1"/>
  <c r="C23" i="1"/>
  <c r="C26" i="1"/>
  <c r="C28" i="1"/>
  <c r="C34" i="1"/>
  <c r="C36" i="1"/>
  <c r="C40" i="1"/>
  <c r="C50" i="1"/>
  <c r="C53" i="1"/>
  <c r="D64" i="1"/>
  <c r="G64" i="1" s="1"/>
  <c r="G66" i="1"/>
  <c r="C64" i="1"/>
  <c r="C66" i="1"/>
  <c r="H58" i="1"/>
  <c r="C25" i="1" l="1"/>
  <c r="F50" i="1"/>
  <c r="G50" i="1"/>
  <c r="F18" i="1"/>
  <c r="G18" i="1"/>
  <c r="G96" i="1"/>
  <c r="F96" i="1"/>
  <c r="D95" i="1"/>
  <c r="G28" i="1"/>
  <c r="F28" i="1"/>
  <c r="I57" i="1"/>
  <c r="I16" i="1" s="1"/>
  <c r="L58" i="1"/>
  <c r="K58" i="1"/>
  <c r="I80" i="1"/>
  <c r="L81" i="1"/>
  <c r="K81" i="1"/>
  <c r="F53" i="1"/>
  <c r="G53" i="1"/>
  <c r="F40" i="1"/>
  <c r="G40" i="1"/>
  <c r="D25" i="1"/>
  <c r="G26" i="1"/>
  <c r="F26" i="1"/>
  <c r="G98" i="1"/>
  <c r="F98" i="1"/>
  <c r="G23" i="1"/>
  <c r="F23" i="1"/>
  <c r="G71" i="1"/>
  <c r="F71" i="1"/>
  <c r="G77" i="1"/>
  <c r="F77" i="1"/>
  <c r="D33" i="1"/>
  <c r="H91" i="1"/>
  <c r="H88" i="1" s="1"/>
  <c r="D17" i="1"/>
  <c r="G17" i="1" s="1"/>
  <c r="I91" i="1"/>
  <c r="C33" i="1"/>
  <c r="D70" i="1"/>
  <c r="H80" i="1"/>
  <c r="H62" i="1" s="1"/>
  <c r="C17" i="1"/>
  <c r="H57" i="1"/>
  <c r="D63" i="1"/>
  <c r="G63" i="1" s="1"/>
  <c r="C70" i="1"/>
  <c r="C62" i="1" s="1"/>
  <c r="D39" i="1"/>
  <c r="C39" i="1"/>
  <c r="C63" i="1"/>
  <c r="D62" i="1" l="1"/>
  <c r="F17" i="1"/>
  <c r="G25" i="1"/>
  <c r="F25" i="1"/>
  <c r="L57" i="1"/>
  <c r="K57" i="1"/>
  <c r="G95" i="1"/>
  <c r="F95" i="1"/>
  <c r="G39" i="1"/>
  <c r="F39" i="1"/>
  <c r="G70" i="1"/>
  <c r="F70" i="1"/>
  <c r="I88" i="1"/>
  <c r="L91" i="1"/>
  <c r="G75" i="1"/>
  <c r="F75" i="1"/>
  <c r="G33" i="1"/>
  <c r="F33" i="1"/>
  <c r="I62" i="1"/>
  <c r="I117" i="1" s="1"/>
  <c r="K80" i="1"/>
  <c r="C16" i="1"/>
  <c r="C117" i="1" s="1"/>
  <c r="D16" i="1"/>
  <c r="C94" i="1"/>
  <c r="H16" i="1"/>
  <c r="H117" i="1" s="1"/>
  <c r="D94" i="1"/>
  <c r="D117" i="1" l="1"/>
  <c r="H118" i="1"/>
  <c r="K117" i="1"/>
  <c r="G94" i="1"/>
  <c r="F94" i="1"/>
  <c r="F62" i="1"/>
  <c r="G62" i="1"/>
  <c r="K62" i="1"/>
  <c r="L88" i="1"/>
  <c r="K88" i="1"/>
  <c r="I118" i="1"/>
  <c r="F16" i="1"/>
  <c r="G16" i="1"/>
  <c r="K16" i="1"/>
  <c r="D118" i="1"/>
  <c r="C118" i="1"/>
  <c r="F117" i="1" l="1"/>
  <c r="G117" i="1"/>
  <c r="F118" i="1"/>
  <c r="G118" i="1"/>
  <c r="K118" i="1"/>
</calcChain>
</file>

<file path=xl/sharedStrings.xml><?xml version="1.0" encoding="utf-8"?>
<sst xmlns="http://schemas.openxmlformats.org/spreadsheetml/2006/main" count="176" uniqueCount="147">
  <si>
    <t>Додаток 1</t>
  </si>
  <si>
    <t>до рішення міської ради</t>
  </si>
  <si>
    <t xml:space="preserve">    </t>
  </si>
  <si>
    <t>Звіт</t>
  </si>
  <si>
    <t>класифікації</t>
  </si>
  <si>
    <t>бюджетной</t>
  </si>
  <si>
    <t>Спеціальний фонд</t>
  </si>
  <si>
    <t xml:space="preserve">Код </t>
  </si>
  <si>
    <t>Загальний фонд</t>
  </si>
  <si>
    <t xml:space="preserve"> </t>
  </si>
  <si>
    <t xml:space="preserve">             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</si>
  <si>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</si>
  <si>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</si>
  <si>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</si>
  <si>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 xml:space="preserve">Податок на доходи фізичних осіб ,що сплачується податковими агентами, із доходів платника податку у вигляді заробітної плати </t>
  </si>
  <si>
    <t xml:space="preserve">Податок на доходи фізичних осіб з грошового забезпечення,грошових винагород та інших виплат , одержаних військовослужбовцями та особами рядового і начальницького складу, що сплачується податковими агентами </t>
  </si>
  <si>
    <t xml:space="preserve">Податок на доходи фізичних осіб ,що сплачується податковими агентами, із доходів платника податку інших ніж заробітна плата 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</si>
  <si>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</si>
  <si>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</si>
  <si>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за спеціальне використання лісових ресурсів</t>
  </si>
  <si>
    <t>Рентна плата за спеціальне використання лісових ресурсів ( 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</si>
  <si>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</si>
  <si>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 за користування надрами для видобування  корисних копалин загальнодержавного значення</t>
  </si>
  <si>
    <t>Рентна плата  за користування надрами для видобування  корисних копалин місцевого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</si>
  <si>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</si>
  <si>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</si>
  <si>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</si>
  <si>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</si>
  <si>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субєктами господарювання роздрібної торгівлі підакцизних товарів</t>
  </si>
  <si>
    <t>Місцеві податки</t>
  </si>
  <si>
    <t>Податок на майно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</si>
  <si>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</si>
  <si>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</si>
  <si>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</si>
  <si>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</si>
  <si>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</si>
  <si>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</si>
  <si>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</si>
  <si>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</si>
  <si>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</si>
  <si>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</si>
  <si>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</si>
  <si>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</si>
  <si>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</si>
  <si>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Неподаткові надходження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</si>
  <si>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</si>
  <si>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</si>
  <si>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</si>
  <si>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</si>
  <si>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Власні надходження бюджетних установ</t>
  </si>
  <si>
    <t>Надходження від плати  за послуги,що надаються бюджетними установами згідно із законодавством</t>
  </si>
  <si>
    <t>Плата за послуги , що надаються бюджетними установами згідно з їх основною діяльністю</t>
  </si>
  <si>
    <t>Плата за оренду майна бюджетних установ</t>
  </si>
  <si>
    <t>Цільові фонди</t>
  </si>
  <si>
    <t>Цільові фонди, утворені Верховною Радою Автономної Республіки Крим ,органами місцевого самоврядування та місцевими органами виконавчої влади</t>
  </si>
  <si>
    <t>Офіційні трансферти</t>
  </si>
  <si>
    <t>Від органів державного управління</t>
  </si>
  <si>
    <t>Базова дотація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</si>
  <si>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</si>
  <si>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/>
  </si>
  <si>
    <t xml:space="preserve">Рентна  плата та плата за використання інших природних  ресурсів </t>
  </si>
  <si>
    <t>Доходи від власності та підприємницької діяльності</t>
  </si>
  <si>
    <t>Частина чистого прибутку</t>
  </si>
  <si>
    <t>Інші надходження</t>
  </si>
  <si>
    <t>Державне мито</t>
  </si>
  <si>
    <t>Державне мито ,що сплачуеться</t>
  </si>
  <si>
    <t>Інші неподаткові надходження</t>
  </si>
  <si>
    <t>Дотації з державного бюджету</t>
  </si>
  <si>
    <t>Інші субвенції з місцевого бюджету</t>
  </si>
  <si>
    <t>Податок на нерухоме майно, відмінне від земельної ділянки , сплачений юридичними особами , які є власниками об’єктів  житлової нерухомості</t>
  </si>
  <si>
    <t>Податок на нерухоме майно, відмінне від земельної ділянки , сплачений фізичними особами , які є власниками об’єктів  житлової нерухомості</t>
  </si>
  <si>
    <t>Податок на нерухоме майно, відмінне від земельної ділянки , сплачений фізичними особами , які є власниками об’єктів  нежитлової нерухомості</t>
  </si>
  <si>
    <t>Податок на нерухоме майно, відмінне від земельної ділянки , сплачений юридичними особами , які є власниками об’єктів  нежитлової нерухомості</t>
  </si>
  <si>
    <t>Надходження від розміщення відходів у спеціально відведених для цього місцях чи на об’єктах , крім розміщення окремих видів відходів як вториної сировини</t>
  </si>
  <si>
    <t>Субвенції з місцевих бюджетів</t>
  </si>
  <si>
    <t>Субвенції з державного бюджету</t>
  </si>
  <si>
    <t>Дотації з місцевих бюджетів</t>
  </si>
  <si>
    <t>Всього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</si>
  <si>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</si>
  <si>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</t>
  </si>
  <si>
    <t>Доходи від операцій з капіталом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</si>
  <si>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</si>
  <si>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</si>
  <si>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</si>
  <si>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</si>
  <si>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Субвенція з місцевого бюджету на здійснення переданих видатків у сфері освіти за рахунок коштів освітньої субвенції</t>
  </si>
  <si>
    <t>2020 року</t>
  </si>
  <si>
    <t>Медична субвенція  з державного бюджету місцевим бюджетам</t>
  </si>
  <si>
    <t>Освітня субвенція з державного бюджету місцевим бюджетам</t>
  </si>
  <si>
    <t>Податок на доходи фізичних осіб, що сплачується фізичними особами  за результатами річного декларування</t>
  </si>
  <si>
    <t>Дотація з місцевого бюджету на здійснення переданих с державного бюджету видатків з утримання закладів освіти та охорони здоров'я за рахунок відповідної дотації з державного бюджету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</si>
  <si>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</si>
  <si>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</si>
  <si>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 xml:space="preserve">Затверджено </t>
  </si>
  <si>
    <t xml:space="preserve">розписом  на </t>
  </si>
  <si>
    <t>2021 рік з ураху-</t>
  </si>
  <si>
    <t>ванням змін</t>
  </si>
  <si>
    <t>Виконано</t>
  </si>
  <si>
    <t>2021 року</t>
  </si>
  <si>
    <t>Відсоток виконання</t>
  </si>
  <si>
    <t>до річних</t>
  </si>
  <si>
    <t xml:space="preserve">призначень </t>
  </si>
  <si>
    <t>до виконання</t>
  </si>
  <si>
    <t>_____________ №_____________</t>
  </si>
  <si>
    <t>Найменування показників</t>
  </si>
  <si>
    <t>Д О Х О Д 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</si>
  <si>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</si>
  <si>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</si>
  <si>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</si>
  <si>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</si>
  <si>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Надходження від продажу основного капіталу</t>
  </si>
  <si>
    <t xml:space="preserve">Кошти від відчуження майна, що належить Автономної Республіки Крим та майна,  що перебуває в комунальній власності </t>
  </si>
  <si>
    <t>Державне управління</t>
  </si>
  <si>
    <t>Освіта</t>
  </si>
  <si>
    <t>Охорона здоров'я</t>
  </si>
  <si>
    <t>Соціальний захист та соціальне забезпечення</t>
  </si>
  <si>
    <t>Культура і мистецтво</t>
  </si>
  <si>
    <t>Фізична культура і спорт</t>
  </si>
  <si>
    <t>Житлово- комунальне господарство</t>
  </si>
  <si>
    <t>0100</t>
  </si>
  <si>
    <t>Інші дотації з місцевого бюджету</t>
  </si>
  <si>
    <t>Економічна діяльність</t>
  </si>
  <si>
    <t>Інша діяльність</t>
  </si>
  <si>
    <t>Міжбюджетні трансферти</t>
  </si>
  <si>
    <t xml:space="preserve">Всього без урахування трансфертів </t>
  </si>
  <si>
    <t>Благодійні внески, гранти та дарунки</t>
  </si>
  <si>
    <t>В И Д А Т К И</t>
  </si>
  <si>
    <t>Секретар міської ради</t>
  </si>
  <si>
    <t xml:space="preserve">Тетяна ВОЛОШИНА </t>
  </si>
  <si>
    <t>в 41,3 раз більше</t>
  </si>
  <si>
    <t>в 72 рази більше</t>
  </si>
  <si>
    <t>в 136 рази більше</t>
  </si>
  <si>
    <t>в 38,5 раз більше</t>
  </si>
  <si>
    <t>в 21,9 раз більше</t>
  </si>
  <si>
    <r>
      <t xml:space="preserve">                                                                        </t>
    </r>
    <r>
      <rPr>
        <b/>
        <sz val="11"/>
        <color indexed="8"/>
        <rFont val="Times New Roman"/>
        <family val="1"/>
        <charset val="204"/>
      </rPr>
      <t xml:space="preserve">   про виконання  бюджету  Сіверської міської  територіальної громади за  9 місяців 2021 року </t>
    </r>
  </si>
  <si>
    <t>за 9 місяців</t>
  </si>
  <si>
    <t>Туристичний збір, сплачений фізичними особами</t>
  </si>
  <si>
    <t>Адміністративні штрафи та інші санкції</t>
  </si>
  <si>
    <t>Надходження сум кредиторської та депонентської заборгованості
підприємств, організацій та установ, щодо яких минув строк позовної
давності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</si>
  <si>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</si>
  <si>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</si>
  <si>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проведення виборів депутатів місцевих рад та 
сільських, селищних, міських голів, за рахунок відповідної субвенції з
державного бюджету</t>
  </si>
  <si>
    <t>Екологічний податок, який справляється за викиди в атмосферне повітря двоокису вуглецю стаціонарними джерелами забруднення</t>
  </si>
  <si>
    <t>в 26,3 раз більше</t>
  </si>
  <si>
    <t>в 12,0 раз більше</t>
  </si>
  <si>
    <t>в 16,7 раз менше</t>
  </si>
  <si>
    <t>в 7,6 раз більше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</si>
</sst>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29">
    <xf numFmtId="0" fontId="0" fillId="0" borderId="0" xfId="0"/>
    <xf numFmtId="0" fontId="0" fillId="0" borderId="0" xfId="0" applyBorder="1"/>
    <xf numFmtId="0" fontId="0" fillId="0" borderId="0" xfId="0" quotePrefix="1"/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9" fillId="0" borderId="0" xfId="0" applyFont="1"/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9" fillId="3" borderId="0" xfId="0" applyFont="1" applyFill="1"/>
    <xf numFmtId="0" fontId="2" fillId="0" borderId="0" xfId="0" applyFont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3" fontId="2" fillId="0" borderId="0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Border="1" applyAlignment="1">
      <alignment horizontal="center"/>
    </xf>
    <xf numFmtId="3" fontId="2" fillId="0" borderId="0" xfId="0" applyNumberFormat="1" applyFont="1" applyFill="1" applyBorder="1" applyAlignment="1" applyProtection="1">
      <alignment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/>
    <xf numFmtId="0" fontId="0" fillId="0" borderId="0" xfId="0"/>
    <xf numFmtId="0" fontId="4" fillId="0" borderId="5" xfId="0" applyFont="1" applyBorder="1" applyAlignment="1">
      <alignment horizontal="left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wrapText="1"/>
    </xf>
    <xf numFmtId="0" fontId="0" fillId="0" borderId="1" xfId="0" applyBorder="1"/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4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0" fontId="4" fillId="0" borderId="18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/>
    <xf numFmtId="0" fontId="4" fillId="0" borderId="24" xfId="0" applyFont="1" applyBorder="1"/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3" fontId="11" fillId="0" borderId="1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 applyProtection="1">
      <alignment horizontal="center" wrapText="1"/>
    </xf>
    <xf numFmtId="165" fontId="7" fillId="0" borderId="1" xfId="0" applyNumberFormat="1" applyFont="1" applyFill="1" applyBorder="1" applyAlignment="1" applyProtection="1">
      <alignment horizontal="center" wrapText="1"/>
    </xf>
    <xf numFmtId="164" fontId="14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3" fontId="0" fillId="0" borderId="0" xfId="0" applyNumberFormat="1"/>
    <xf numFmtId="0" fontId="16" fillId="0" borderId="1" xfId="0" applyFont="1" applyBorder="1"/>
    <xf numFmtId="3" fontId="18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3" fontId="18" fillId="2" borderId="2" xfId="0" applyNumberFormat="1" applyFont="1" applyFill="1" applyBorder="1" applyAlignment="1">
      <alignment horizontal="center" vertical="center" wrapText="1"/>
    </xf>
    <xf numFmtId="3" fontId="14" fillId="0" borderId="8" xfId="0" applyNumberFormat="1" applyFont="1" applyBorder="1" applyAlignment="1">
      <alignment horizontal="center" vertical="center" wrapText="1"/>
    </xf>
    <xf numFmtId="164" fontId="14" fillId="0" borderId="8" xfId="0" applyNumberFormat="1" applyFont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3" fontId="19" fillId="2" borderId="1" xfId="0" applyNumberFormat="1" applyFont="1" applyFill="1" applyBorder="1" applyAlignment="1" applyProtection="1">
      <alignment horizontal="center" vertical="center" wrapText="1"/>
    </xf>
    <xf numFmtId="3" fontId="19" fillId="0" borderId="2" xfId="0" applyNumberFormat="1" applyFont="1" applyFill="1" applyBorder="1" applyAlignment="1" applyProtection="1">
      <alignment horizontal="center" vertical="center" wrapText="1"/>
    </xf>
    <xf numFmtId="3" fontId="11" fillId="2" borderId="1" xfId="0" applyNumberFormat="1" applyFont="1" applyFill="1" applyBorder="1" applyAlignment="1" applyProtection="1">
      <alignment horizontal="center" vertical="center" wrapText="1"/>
    </xf>
    <xf numFmtId="3" fontId="11" fillId="0" borderId="2" xfId="0" applyNumberFormat="1" applyFont="1" applyFill="1" applyBorder="1" applyAlignment="1" applyProtection="1">
      <alignment horizontal="center" vertical="center" wrapText="1"/>
    </xf>
    <xf numFmtId="3" fontId="7" fillId="0" borderId="2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3" fontId="19" fillId="2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3" fontId="18" fillId="0" borderId="2" xfId="0" applyNumberFormat="1" applyFont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 applyProtection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3" fontId="15" fillId="2" borderId="2" xfId="0" applyNumberFormat="1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3" fontId="18" fillId="2" borderId="2" xfId="0" applyNumberFormat="1" applyFont="1" applyFill="1" applyBorder="1" applyAlignment="1">
      <alignment horizontal="center" wrapText="1"/>
    </xf>
    <xf numFmtId="0" fontId="18" fillId="0" borderId="3" xfId="0" applyFont="1" applyBorder="1" applyAlignment="1">
      <alignment horizontal="center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49" fontId="16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164" fontId="16" fillId="0" borderId="1" xfId="0" applyNumberFormat="1" applyFont="1" applyBorder="1"/>
    <xf numFmtId="3" fontId="22" fillId="0" borderId="1" xfId="0" applyNumberFormat="1" applyFont="1" applyBorder="1"/>
    <xf numFmtId="0" fontId="22" fillId="0" borderId="1" xfId="0" applyFont="1" applyBorder="1"/>
    <xf numFmtId="164" fontId="22" fillId="0" borderId="1" xfId="0" applyNumberFormat="1" applyFont="1" applyBorder="1"/>
    <xf numFmtId="0" fontId="22" fillId="0" borderId="1" xfId="0" applyFont="1" applyFill="1" applyBorder="1"/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3" borderId="0" xfId="0" applyFont="1" applyFill="1"/>
    <xf numFmtId="0" fontId="25" fillId="3" borderId="0" xfId="0" applyFont="1" applyFill="1"/>
    <xf numFmtId="0" fontId="14" fillId="0" borderId="3" xfId="0" applyFont="1" applyBorder="1" applyAlignment="1">
      <alignment horizontal="center"/>
    </xf>
    <xf numFmtId="0" fontId="26" fillId="0" borderId="0" xfId="0" applyFont="1"/>
    <xf numFmtId="0" fontId="26" fillId="0" borderId="0" xfId="0" applyFont="1" applyBorder="1"/>
    <xf numFmtId="0" fontId="18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64" fontId="14" fillId="0" borderId="8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164" fontId="14" fillId="0" borderId="1" xfId="0" applyNumberFormat="1" applyFont="1" applyBorder="1" applyAlignment="1">
      <alignment horizontal="center"/>
    </xf>
    <xf numFmtId="0" fontId="7" fillId="0" borderId="5" xfId="0" applyNumberFormat="1" applyFont="1" applyFill="1" applyBorder="1" applyAlignment="1" applyProtection="1">
      <alignment horizontal="center" wrapText="1"/>
    </xf>
    <xf numFmtId="0" fontId="17" fillId="0" borderId="2" xfId="0" applyFont="1" applyBorder="1" applyAlignment="1">
      <alignment horizontal="center"/>
    </xf>
    <xf numFmtId="0" fontId="17" fillId="0" borderId="6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6"/>
  <sheetViews>
    <sheetView tabSelected="1" topLeftCell="A112" zoomScaleNormal="100" workbookViewId="0">
      <selection activeCell="F53" sqref="F53"/>
    </sheetView>
  </sheetViews>
  <sheetFormatPr defaultRowHeight="15" x14ac:dyDescent="0.25"/>
  <cols>
    <col min="1" max="1" width="29.140625" customWidth="1"/>
    <col min="2" max="2" width="9.5703125" customWidth="1"/>
    <col min="3" max="3" width="13.28515625" customWidth="1"/>
    <col min="4" max="4" width="10.5703125" customWidth="1"/>
    <col min="5" max="6" width="10.5703125" style="25" customWidth="1"/>
    <col min="7" max="7" width="11.85546875" customWidth="1"/>
    <col min="8" max="8" width="13.28515625" customWidth="1"/>
    <col min="9" max="9" width="11.140625" customWidth="1"/>
    <col min="10" max="11" width="11.140625" style="25" customWidth="1"/>
    <col min="12" max="12" width="11.7109375" customWidth="1"/>
    <col min="14" max="14" width="9.85546875" bestFit="1" customWidth="1"/>
  </cols>
  <sheetData>
    <row r="1" spans="1:12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 t="s">
        <v>0</v>
      </c>
      <c r="J2" s="8"/>
      <c r="K2" s="8"/>
    </row>
    <row r="3" spans="1:12" x14ac:dyDescent="0.25">
      <c r="A3" s="8"/>
      <c r="B3" s="8"/>
      <c r="C3" s="8"/>
      <c r="D3" s="8"/>
      <c r="E3" s="8"/>
      <c r="F3" s="8"/>
      <c r="G3" s="8"/>
      <c r="H3" s="8"/>
      <c r="I3" s="8" t="s">
        <v>1</v>
      </c>
      <c r="J3" s="8"/>
      <c r="K3" s="8"/>
    </row>
    <row r="4" spans="1:12" x14ac:dyDescent="0.25">
      <c r="A4" s="8"/>
      <c r="B4" s="8"/>
      <c r="C4" s="8"/>
      <c r="D4" s="8"/>
      <c r="E4" s="8"/>
      <c r="F4" s="8"/>
      <c r="G4" s="8"/>
      <c r="H4" s="8"/>
      <c r="I4" s="8" t="s">
        <v>103</v>
      </c>
      <c r="J4" s="8"/>
      <c r="K4" s="8"/>
    </row>
    <row r="5" spans="1:1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18.75" x14ac:dyDescent="0.3">
      <c r="A7" s="17"/>
      <c r="B7" s="17"/>
      <c r="C7" s="113"/>
      <c r="D7" s="113" t="s">
        <v>2</v>
      </c>
      <c r="E7" s="114"/>
      <c r="F7" s="114" t="s">
        <v>3</v>
      </c>
      <c r="G7" s="114"/>
      <c r="H7" s="113"/>
      <c r="I7" s="113"/>
      <c r="J7" s="113"/>
      <c r="K7" s="115"/>
      <c r="L7" s="17"/>
    </row>
    <row r="8" spans="1:12" ht="18.75" x14ac:dyDescent="0.3">
      <c r="A8" s="17" t="s">
        <v>134</v>
      </c>
      <c r="B8" s="17"/>
      <c r="C8" s="116"/>
      <c r="D8" s="113"/>
      <c r="E8" s="113"/>
      <c r="F8" s="113"/>
      <c r="G8" s="113"/>
      <c r="H8" s="113"/>
      <c r="I8" s="113"/>
      <c r="J8" s="113"/>
      <c r="K8" s="115"/>
      <c r="L8" s="17"/>
    </row>
    <row r="9" spans="1:12" ht="15.75" thickBot="1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 x14ac:dyDescent="0.25">
      <c r="A10" s="34"/>
      <c r="B10" s="35" t="s">
        <v>7</v>
      </c>
      <c r="C10" s="36" t="s">
        <v>10</v>
      </c>
      <c r="D10" s="37" t="s">
        <v>8</v>
      </c>
      <c r="E10" s="37"/>
      <c r="F10" s="38"/>
      <c r="G10" s="39" t="s">
        <v>9</v>
      </c>
      <c r="H10" s="40"/>
      <c r="I10" s="41" t="s">
        <v>6</v>
      </c>
      <c r="J10" s="42"/>
      <c r="K10" s="42"/>
      <c r="L10" s="43"/>
    </row>
    <row r="11" spans="1:12" x14ac:dyDescent="0.25">
      <c r="A11" s="44"/>
      <c r="B11" s="11" t="s">
        <v>5</v>
      </c>
      <c r="C11" s="9" t="s">
        <v>93</v>
      </c>
      <c r="D11" s="9" t="s">
        <v>97</v>
      </c>
      <c r="E11" s="61" t="s">
        <v>97</v>
      </c>
      <c r="F11" s="26" t="s">
        <v>99</v>
      </c>
      <c r="G11" s="10"/>
      <c r="H11" s="9" t="s">
        <v>93</v>
      </c>
      <c r="I11" s="9" t="s">
        <v>97</v>
      </c>
      <c r="J11" s="61" t="s">
        <v>97</v>
      </c>
      <c r="K11" s="26" t="s">
        <v>99</v>
      </c>
      <c r="L11" s="45"/>
    </row>
    <row r="12" spans="1:12" x14ac:dyDescent="0.25">
      <c r="A12" s="44" t="s">
        <v>104</v>
      </c>
      <c r="B12" s="11" t="s">
        <v>4</v>
      </c>
      <c r="C12" s="11" t="s">
        <v>94</v>
      </c>
      <c r="D12" s="11" t="s">
        <v>135</v>
      </c>
      <c r="E12" s="62" t="s">
        <v>135</v>
      </c>
      <c r="F12" s="11" t="s">
        <v>100</v>
      </c>
      <c r="G12" s="11" t="s">
        <v>102</v>
      </c>
      <c r="H12" s="11" t="s">
        <v>94</v>
      </c>
      <c r="I12" s="11" t="s">
        <v>135</v>
      </c>
      <c r="J12" s="62" t="s">
        <v>135</v>
      </c>
      <c r="K12" s="11" t="s">
        <v>100</v>
      </c>
      <c r="L12" s="46" t="s">
        <v>102</v>
      </c>
    </row>
    <row r="13" spans="1:12" x14ac:dyDescent="0.25">
      <c r="A13" s="44"/>
      <c r="B13" s="11"/>
      <c r="C13" s="11" t="s">
        <v>95</v>
      </c>
      <c r="D13" s="11" t="s">
        <v>98</v>
      </c>
      <c r="E13" s="62" t="s">
        <v>86</v>
      </c>
      <c r="F13" s="11" t="s">
        <v>101</v>
      </c>
      <c r="G13" s="11" t="s">
        <v>135</v>
      </c>
      <c r="H13" s="11" t="s">
        <v>95</v>
      </c>
      <c r="I13" s="11" t="s">
        <v>98</v>
      </c>
      <c r="J13" s="62" t="s">
        <v>86</v>
      </c>
      <c r="K13" s="11" t="s">
        <v>101</v>
      </c>
      <c r="L13" s="46" t="s">
        <v>135</v>
      </c>
    </row>
    <row r="14" spans="1:12" ht="15.75" thickBot="1" x14ac:dyDescent="0.3">
      <c r="A14" s="47"/>
      <c r="B14" s="48"/>
      <c r="C14" s="49" t="s">
        <v>96</v>
      </c>
      <c r="D14" s="49"/>
      <c r="E14" s="63"/>
      <c r="F14" s="50" t="s">
        <v>98</v>
      </c>
      <c r="G14" s="50" t="s">
        <v>86</v>
      </c>
      <c r="H14" s="49" t="s">
        <v>96</v>
      </c>
      <c r="I14" s="49"/>
      <c r="J14" s="50"/>
      <c r="K14" s="50" t="s">
        <v>98</v>
      </c>
      <c r="L14" s="51" t="s">
        <v>86</v>
      </c>
    </row>
    <row r="15" spans="1:12" s="25" customFormat="1" ht="23.25" customHeight="1" x14ac:dyDescent="0.25">
      <c r="A15" s="32"/>
      <c r="B15" s="100"/>
      <c r="C15" s="33"/>
      <c r="D15" s="33"/>
      <c r="E15" s="33"/>
      <c r="F15" s="33"/>
      <c r="G15" s="117" t="s">
        <v>105</v>
      </c>
      <c r="H15" s="33"/>
      <c r="I15" s="33"/>
      <c r="J15" s="33"/>
      <c r="K15" s="33"/>
      <c r="L15" s="12"/>
    </row>
    <row r="16" spans="1:12" x14ac:dyDescent="0.25">
      <c r="A16" s="27" t="s">
        <v>11</v>
      </c>
      <c r="B16" s="101">
        <v>10000000</v>
      </c>
      <c r="C16" s="70">
        <f>C17+C25+C33+C39+C57</f>
        <v>23927175</v>
      </c>
      <c r="D16" s="70">
        <f>D17+D25+D33+D39+D57</f>
        <v>18361495</v>
      </c>
      <c r="E16" s="70">
        <f>E17+E25+E33+E39+E57</f>
        <v>14372168</v>
      </c>
      <c r="F16" s="68">
        <f>(D16/C16)*100</f>
        <v>76.739084325667363</v>
      </c>
      <c r="G16" s="59">
        <f>(D16/E16)*100</f>
        <v>127.75730843112882</v>
      </c>
      <c r="H16" s="70">
        <f>H57</f>
        <v>9000</v>
      </c>
      <c r="I16" s="70">
        <f>I57</f>
        <v>8064</v>
      </c>
      <c r="J16" s="70">
        <f>J57</f>
        <v>8096</v>
      </c>
      <c r="K16" s="123">
        <f>(I16/H16)*100</f>
        <v>89.600000000000009</v>
      </c>
      <c r="L16" s="71">
        <v>0</v>
      </c>
    </row>
    <row r="17" spans="1:14" ht="37.15" customHeight="1" x14ac:dyDescent="0.25">
      <c r="A17" s="13" t="s">
        <v>12</v>
      </c>
      <c r="B17" s="102">
        <v>11000000</v>
      </c>
      <c r="C17" s="72">
        <f>C18+C23</f>
        <v>13114894</v>
      </c>
      <c r="D17" s="72">
        <f>D18+D23</f>
        <v>10366404</v>
      </c>
      <c r="E17" s="72">
        <f>E18+E23</f>
        <v>7932121</v>
      </c>
      <c r="F17" s="68">
        <f>(D17/C17)*100</f>
        <v>79.042987308932879</v>
      </c>
      <c r="G17" s="59">
        <f>(D17/E17)*100</f>
        <v>130.68892922838671</v>
      </c>
      <c r="H17" s="73">
        <v>0</v>
      </c>
      <c r="I17" s="74">
        <v>0</v>
      </c>
      <c r="J17" s="74">
        <v>0</v>
      </c>
      <c r="K17" s="70">
        <v>0</v>
      </c>
      <c r="L17" s="71">
        <v>0</v>
      </c>
      <c r="N17" s="2" t="s">
        <v>59</v>
      </c>
    </row>
    <row r="18" spans="1:14" ht="22.5" x14ac:dyDescent="0.25">
      <c r="A18" s="13" t="s">
        <v>13</v>
      </c>
      <c r="B18" s="102">
        <v>11010000</v>
      </c>
      <c r="C18" s="75">
        <f>C19+C21+C22+C20</f>
        <v>13110084</v>
      </c>
      <c r="D18" s="75">
        <f>D19+D21+D22+D20</f>
        <v>10362902</v>
      </c>
      <c r="E18" s="75">
        <f>E19+E21+E22+E20</f>
        <v>7927891</v>
      </c>
      <c r="F18" s="68">
        <f>(D18/C18)*100</f>
        <v>79.045275377335486</v>
      </c>
      <c r="G18" s="59">
        <f t="shared" ref="G18:G78" si="0">(D18/E18)*100</f>
        <v>130.71448636213591</v>
      </c>
      <c r="H18" s="76">
        <v>0</v>
      </c>
      <c r="I18" s="74">
        <v>0</v>
      </c>
      <c r="J18" s="74">
        <v>0</v>
      </c>
      <c r="K18" s="70">
        <v>0</v>
      </c>
      <c r="L18" s="71">
        <v>0</v>
      </c>
    </row>
    <row r="19" spans="1:14" ht="45" x14ac:dyDescent="0.25">
      <c r="A19" s="5" t="s">
        <v>14</v>
      </c>
      <c r="B19" s="103">
        <v>11010100</v>
      </c>
      <c r="C19" s="77">
        <v>11060084</v>
      </c>
      <c r="D19" s="67">
        <v>9065478</v>
      </c>
      <c r="E19" s="67">
        <v>7012148</v>
      </c>
      <c r="F19" s="68">
        <f>(D19/C19)*100</f>
        <v>81.965724672615508</v>
      </c>
      <c r="G19" s="59">
        <f t="shared" si="0"/>
        <v>129.28246808253334</v>
      </c>
      <c r="H19" s="78">
        <v>0</v>
      </c>
      <c r="I19" s="67">
        <v>0</v>
      </c>
      <c r="J19" s="67">
        <v>0</v>
      </c>
      <c r="K19" s="70">
        <v>0</v>
      </c>
      <c r="L19" s="71">
        <v>0</v>
      </c>
    </row>
    <row r="20" spans="1:14" ht="67.5" x14ac:dyDescent="0.25">
      <c r="A20" s="5" t="s">
        <v>15</v>
      </c>
      <c r="B20" s="103">
        <v>11010200</v>
      </c>
      <c r="C20" s="77">
        <v>410000</v>
      </c>
      <c r="D20" s="67">
        <v>319744</v>
      </c>
      <c r="E20" s="67">
        <v>265081</v>
      </c>
      <c r="F20" s="68">
        <f>(D20/C20)*100</f>
        <v>77.986341463414632</v>
      </c>
      <c r="G20" s="59">
        <f t="shared" si="0"/>
        <v>120.6212440725665</v>
      </c>
      <c r="H20" s="78">
        <v>0</v>
      </c>
      <c r="I20" s="67">
        <v>0</v>
      </c>
      <c r="J20" s="67">
        <v>0</v>
      </c>
      <c r="K20" s="70">
        <v>0</v>
      </c>
      <c r="L20" s="71">
        <v>0</v>
      </c>
    </row>
    <row r="21" spans="1:14" ht="45" x14ac:dyDescent="0.25">
      <c r="A21" s="5" t="s">
        <v>16</v>
      </c>
      <c r="B21" s="103">
        <v>11010400</v>
      </c>
      <c r="C21" s="77">
        <v>1510000</v>
      </c>
      <c r="D21" s="67">
        <v>896200</v>
      </c>
      <c r="E21" s="67">
        <v>521661</v>
      </c>
      <c r="F21" s="68">
        <f t="shared" ref="F21:F78" si="1">(D21/C21)*100</f>
        <v>59.350993377483441</v>
      </c>
      <c r="G21" s="59">
        <f t="shared" si="0"/>
        <v>171.79739332631729</v>
      </c>
      <c r="H21" s="78">
        <v>0</v>
      </c>
      <c r="I21" s="67">
        <v>0</v>
      </c>
      <c r="J21" s="67">
        <v>0</v>
      </c>
      <c r="K21" s="70">
        <v>0</v>
      </c>
      <c r="L21" s="71">
        <v>0</v>
      </c>
    </row>
    <row r="22" spans="1:14" ht="45.6" customHeight="1" x14ac:dyDescent="0.25">
      <c r="A22" s="5" t="s">
        <v>89</v>
      </c>
      <c r="B22" s="103">
        <v>11010500</v>
      </c>
      <c r="C22" s="77">
        <v>130000</v>
      </c>
      <c r="D22" s="67">
        <v>81480</v>
      </c>
      <c r="E22" s="67">
        <v>129001</v>
      </c>
      <c r="F22" s="68">
        <f t="shared" si="1"/>
        <v>62.676923076923075</v>
      </c>
      <c r="G22" s="59">
        <f t="shared" si="0"/>
        <v>63.162301067433589</v>
      </c>
      <c r="H22" s="78">
        <v>0</v>
      </c>
      <c r="I22" s="67">
        <v>0</v>
      </c>
      <c r="J22" s="67">
        <v>0</v>
      </c>
      <c r="K22" s="70">
        <v>0</v>
      </c>
      <c r="L22" s="71">
        <v>0</v>
      </c>
    </row>
    <row r="23" spans="1:14" x14ac:dyDescent="0.25">
      <c r="A23" s="13" t="s">
        <v>17</v>
      </c>
      <c r="B23" s="102">
        <v>11020000</v>
      </c>
      <c r="C23" s="75">
        <f>C24</f>
        <v>4810</v>
      </c>
      <c r="D23" s="75">
        <f>D24</f>
        <v>3502</v>
      </c>
      <c r="E23" s="75">
        <f>E24</f>
        <v>4230</v>
      </c>
      <c r="F23" s="68">
        <f t="shared" si="1"/>
        <v>72.806652806652806</v>
      </c>
      <c r="G23" s="59">
        <f t="shared" si="0"/>
        <v>82.789598108747043</v>
      </c>
      <c r="H23" s="76">
        <v>0</v>
      </c>
      <c r="I23" s="74">
        <v>0</v>
      </c>
      <c r="J23" s="74">
        <v>0</v>
      </c>
      <c r="K23" s="70">
        <v>0</v>
      </c>
      <c r="L23" s="71">
        <v>0</v>
      </c>
    </row>
    <row r="24" spans="1:14" ht="33.75" x14ac:dyDescent="0.25">
      <c r="A24" s="5" t="s">
        <v>18</v>
      </c>
      <c r="B24" s="103">
        <v>11020200</v>
      </c>
      <c r="C24" s="77">
        <v>4810</v>
      </c>
      <c r="D24" s="67">
        <v>3502</v>
      </c>
      <c r="E24" s="67">
        <v>4230</v>
      </c>
      <c r="F24" s="68">
        <f t="shared" si="1"/>
        <v>72.806652806652806</v>
      </c>
      <c r="G24" s="59">
        <f t="shared" si="0"/>
        <v>82.789598108747043</v>
      </c>
      <c r="H24" s="78">
        <v>0</v>
      </c>
      <c r="I24" s="67">
        <v>0</v>
      </c>
      <c r="J24" s="67">
        <v>0</v>
      </c>
      <c r="K24" s="70">
        <v>0</v>
      </c>
      <c r="L24" s="71">
        <v>0</v>
      </c>
    </row>
    <row r="25" spans="1:14" ht="31.5" x14ac:dyDescent="0.25">
      <c r="A25" s="4" t="s">
        <v>60</v>
      </c>
      <c r="B25" s="104">
        <v>13000000</v>
      </c>
      <c r="C25" s="55">
        <f>C26+C28+C31</f>
        <v>109790</v>
      </c>
      <c r="D25" s="55">
        <f>D26+D28+D31</f>
        <v>85041</v>
      </c>
      <c r="E25" s="55">
        <f>E26+E28</f>
        <v>79203</v>
      </c>
      <c r="F25" s="68">
        <f t="shared" si="1"/>
        <v>77.457874123326349</v>
      </c>
      <c r="G25" s="59">
        <f t="shared" si="0"/>
        <v>107.3709329192076</v>
      </c>
      <c r="H25" s="79">
        <v>0</v>
      </c>
      <c r="I25" s="80">
        <v>0</v>
      </c>
      <c r="J25" s="80">
        <v>0</v>
      </c>
      <c r="K25" s="70">
        <v>0</v>
      </c>
      <c r="L25" s="71">
        <v>0</v>
      </c>
    </row>
    <row r="26" spans="1:14" ht="22.5" x14ac:dyDescent="0.25">
      <c r="A26" s="13" t="s">
        <v>19</v>
      </c>
      <c r="B26" s="102">
        <v>13010000</v>
      </c>
      <c r="C26" s="72">
        <f>C27</f>
        <v>41790</v>
      </c>
      <c r="D26" s="72">
        <f>D27</f>
        <v>35483</v>
      </c>
      <c r="E26" s="72">
        <f>E27</f>
        <v>32202</v>
      </c>
      <c r="F26" s="68">
        <f t="shared" si="1"/>
        <v>84.907872696817421</v>
      </c>
      <c r="G26" s="59">
        <f t="shared" si="0"/>
        <v>110.1888081485622</v>
      </c>
      <c r="H26" s="76">
        <v>0</v>
      </c>
      <c r="I26" s="74">
        <v>0</v>
      </c>
      <c r="J26" s="74">
        <v>0</v>
      </c>
      <c r="K26" s="70">
        <v>0</v>
      </c>
      <c r="L26" s="71">
        <v>0</v>
      </c>
    </row>
    <row r="27" spans="1:14" ht="78.75" x14ac:dyDescent="0.25">
      <c r="A27" s="5" t="s">
        <v>20</v>
      </c>
      <c r="B27" s="103">
        <v>13010200</v>
      </c>
      <c r="C27" s="66">
        <v>41790</v>
      </c>
      <c r="D27" s="67">
        <v>35483</v>
      </c>
      <c r="E27" s="67">
        <v>32202</v>
      </c>
      <c r="F27" s="68">
        <f t="shared" si="1"/>
        <v>84.907872696817421</v>
      </c>
      <c r="G27" s="59">
        <f t="shared" si="0"/>
        <v>110.1888081485622</v>
      </c>
      <c r="H27" s="78">
        <v>0</v>
      </c>
      <c r="I27" s="67">
        <v>0</v>
      </c>
      <c r="J27" s="67">
        <v>0</v>
      </c>
      <c r="K27" s="70">
        <v>0</v>
      </c>
      <c r="L27" s="71">
        <v>0</v>
      </c>
    </row>
    <row r="28" spans="1:14" ht="22.5" x14ac:dyDescent="0.25">
      <c r="A28" s="13" t="s">
        <v>21</v>
      </c>
      <c r="B28" s="102">
        <v>13030000</v>
      </c>
      <c r="C28" s="72">
        <f>C29+C30</f>
        <v>3000</v>
      </c>
      <c r="D28" s="72">
        <f>D29+D30</f>
        <v>2315</v>
      </c>
      <c r="E28" s="72">
        <f>E29+E30</f>
        <v>47001</v>
      </c>
      <c r="F28" s="68">
        <f t="shared" si="1"/>
        <v>77.166666666666657</v>
      </c>
      <c r="G28" s="59">
        <f t="shared" si="0"/>
        <v>4.925427118571946</v>
      </c>
      <c r="H28" s="76">
        <v>0</v>
      </c>
      <c r="I28" s="74">
        <v>0</v>
      </c>
      <c r="J28" s="74">
        <v>0</v>
      </c>
      <c r="K28" s="70">
        <v>0</v>
      </c>
      <c r="L28" s="71">
        <v>0</v>
      </c>
    </row>
    <row r="29" spans="1:14" ht="33.75" x14ac:dyDescent="0.25">
      <c r="A29" s="5" t="s">
        <v>22</v>
      </c>
      <c r="B29" s="103">
        <v>13030100</v>
      </c>
      <c r="C29" s="66">
        <v>3000</v>
      </c>
      <c r="D29" s="67">
        <v>2315</v>
      </c>
      <c r="E29" s="67">
        <v>2132</v>
      </c>
      <c r="F29" s="68">
        <f t="shared" si="1"/>
        <v>77.166666666666657</v>
      </c>
      <c r="G29" s="59">
        <f t="shared" si="0"/>
        <v>108.58348968105065</v>
      </c>
      <c r="H29" s="78">
        <v>0</v>
      </c>
      <c r="I29" s="67">
        <v>0</v>
      </c>
      <c r="J29" s="67">
        <v>0</v>
      </c>
      <c r="K29" s="70">
        <v>0</v>
      </c>
      <c r="L29" s="71">
        <v>0</v>
      </c>
    </row>
    <row r="30" spans="1:14" ht="33.75" x14ac:dyDescent="0.25">
      <c r="A30" s="5" t="s">
        <v>23</v>
      </c>
      <c r="B30" s="103">
        <v>13030200</v>
      </c>
      <c r="C30" s="66"/>
      <c r="D30" s="67"/>
      <c r="E30" s="67">
        <v>44869</v>
      </c>
      <c r="F30" s="68">
        <v>0</v>
      </c>
      <c r="G30" s="59">
        <v>0</v>
      </c>
      <c r="H30" s="78">
        <v>0</v>
      </c>
      <c r="I30" s="67">
        <v>0</v>
      </c>
      <c r="J30" s="67">
        <v>0</v>
      </c>
      <c r="K30" s="70">
        <v>0</v>
      </c>
      <c r="L30" s="71">
        <v>0</v>
      </c>
    </row>
    <row r="31" spans="1:14" s="25" customFormat="1" ht="22.5" x14ac:dyDescent="0.25">
      <c r="A31" s="13" t="s">
        <v>106</v>
      </c>
      <c r="B31" s="102">
        <v>13040000</v>
      </c>
      <c r="C31" s="72">
        <f>C32</f>
        <v>65000</v>
      </c>
      <c r="D31" s="67">
        <f>D32</f>
        <v>47243</v>
      </c>
      <c r="E31" s="67">
        <f>E32</f>
        <v>0</v>
      </c>
      <c r="F31" s="68">
        <f t="shared" si="1"/>
        <v>72.681538461538466</v>
      </c>
      <c r="G31" s="59">
        <v>0</v>
      </c>
      <c r="H31" s="78">
        <v>0</v>
      </c>
      <c r="I31" s="67">
        <v>0</v>
      </c>
      <c r="J31" s="67">
        <v>0</v>
      </c>
      <c r="K31" s="70">
        <v>0</v>
      </c>
      <c r="L31" s="71">
        <v>0</v>
      </c>
    </row>
    <row r="32" spans="1:14" s="25" customFormat="1" ht="33.75" x14ac:dyDescent="0.25">
      <c r="A32" s="5" t="s">
        <v>107</v>
      </c>
      <c r="B32" s="103">
        <v>13040100</v>
      </c>
      <c r="C32" s="66">
        <v>65000</v>
      </c>
      <c r="D32" s="67">
        <v>47243</v>
      </c>
      <c r="E32" s="67">
        <v>0</v>
      </c>
      <c r="F32" s="68">
        <f t="shared" si="1"/>
        <v>72.681538461538466</v>
      </c>
      <c r="G32" s="59">
        <v>0</v>
      </c>
      <c r="H32" s="78">
        <v>0</v>
      </c>
      <c r="I32" s="67">
        <v>0</v>
      </c>
      <c r="J32" s="67">
        <v>0</v>
      </c>
      <c r="K32" s="70">
        <v>0</v>
      </c>
      <c r="L32" s="71">
        <v>0</v>
      </c>
    </row>
    <row r="33" spans="1:12" ht="21" x14ac:dyDescent="0.25">
      <c r="A33" s="4" t="s">
        <v>24</v>
      </c>
      <c r="B33" s="104">
        <v>14000000</v>
      </c>
      <c r="C33" s="55">
        <f>C34+C36+C38</f>
        <v>169100</v>
      </c>
      <c r="D33" s="55">
        <f>D34+D36+D38</f>
        <v>242304</v>
      </c>
      <c r="E33" s="55">
        <f>E34+E36+E38</f>
        <v>206889</v>
      </c>
      <c r="F33" s="68">
        <f t="shared" si="1"/>
        <v>143.29036073329391</v>
      </c>
      <c r="G33" s="59">
        <f t="shared" si="0"/>
        <v>117.11787480243029</v>
      </c>
      <c r="H33" s="79">
        <v>0</v>
      </c>
      <c r="I33" s="80">
        <v>0</v>
      </c>
      <c r="J33" s="80">
        <v>0</v>
      </c>
      <c r="K33" s="70">
        <v>0</v>
      </c>
      <c r="L33" s="71">
        <v>0</v>
      </c>
    </row>
    <row r="34" spans="1:12" ht="33.75" x14ac:dyDescent="0.25">
      <c r="A34" s="13" t="s">
        <v>25</v>
      </c>
      <c r="B34" s="102">
        <v>14020000</v>
      </c>
      <c r="C34" s="72">
        <f>C35</f>
        <v>0</v>
      </c>
      <c r="D34" s="72">
        <f>D35</f>
        <v>22136</v>
      </c>
      <c r="E34" s="72">
        <f>E35</f>
        <v>20290</v>
      </c>
      <c r="F34" s="68">
        <v>0</v>
      </c>
      <c r="G34" s="59">
        <f t="shared" si="0"/>
        <v>109.09807787087236</v>
      </c>
      <c r="H34" s="76">
        <v>0</v>
      </c>
      <c r="I34" s="74">
        <v>0</v>
      </c>
      <c r="J34" s="74">
        <v>0</v>
      </c>
      <c r="K34" s="70">
        <v>0</v>
      </c>
      <c r="L34" s="71">
        <v>0</v>
      </c>
    </row>
    <row r="35" spans="1:12" x14ac:dyDescent="0.25">
      <c r="A35" s="5" t="s">
        <v>26</v>
      </c>
      <c r="B35" s="103">
        <v>14021900</v>
      </c>
      <c r="C35" s="66"/>
      <c r="D35" s="67">
        <v>22136</v>
      </c>
      <c r="E35" s="67">
        <v>20290</v>
      </c>
      <c r="F35" s="68">
        <v>0</v>
      </c>
      <c r="G35" s="59">
        <f t="shared" si="0"/>
        <v>109.09807787087236</v>
      </c>
      <c r="H35" s="78">
        <v>0</v>
      </c>
      <c r="I35" s="67">
        <v>0</v>
      </c>
      <c r="J35" s="67">
        <v>0</v>
      </c>
      <c r="K35" s="70">
        <v>0</v>
      </c>
      <c r="L35" s="71">
        <v>0</v>
      </c>
    </row>
    <row r="36" spans="1:12" ht="33.75" x14ac:dyDescent="0.25">
      <c r="A36" s="13" t="s">
        <v>27</v>
      </c>
      <c r="B36" s="102">
        <v>14030000</v>
      </c>
      <c r="C36" s="72">
        <f>C37</f>
        <v>0</v>
      </c>
      <c r="D36" s="72">
        <f>D37</f>
        <v>75179</v>
      </c>
      <c r="E36" s="72">
        <f>E37</f>
        <v>71681</v>
      </c>
      <c r="F36" s="68">
        <v>0</v>
      </c>
      <c r="G36" s="59">
        <f t="shared" si="0"/>
        <v>104.8799542417098</v>
      </c>
      <c r="H36" s="76">
        <v>0</v>
      </c>
      <c r="I36" s="74">
        <v>0</v>
      </c>
      <c r="J36" s="74">
        <v>0</v>
      </c>
      <c r="K36" s="70">
        <v>0</v>
      </c>
      <c r="L36" s="71">
        <v>0</v>
      </c>
    </row>
    <row r="37" spans="1:12" x14ac:dyDescent="0.25">
      <c r="A37" s="5" t="s">
        <v>26</v>
      </c>
      <c r="B37" s="103">
        <v>14031900</v>
      </c>
      <c r="C37" s="66"/>
      <c r="D37" s="81">
        <v>75179</v>
      </c>
      <c r="E37" s="81">
        <v>71681</v>
      </c>
      <c r="F37" s="68">
        <v>0</v>
      </c>
      <c r="G37" s="59">
        <f t="shared" si="0"/>
        <v>104.8799542417098</v>
      </c>
      <c r="H37" s="78">
        <v>0</v>
      </c>
      <c r="I37" s="67">
        <v>0</v>
      </c>
      <c r="J37" s="67">
        <v>0</v>
      </c>
      <c r="K37" s="70">
        <v>0</v>
      </c>
      <c r="L37" s="71">
        <v>0</v>
      </c>
    </row>
    <row r="38" spans="1:12" ht="45" x14ac:dyDescent="0.25">
      <c r="A38" s="13" t="s">
        <v>28</v>
      </c>
      <c r="B38" s="102">
        <v>14040000</v>
      </c>
      <c r="C38" s="82">
        <v>169100</v>
      </c>
      <c r="D38" s="74">
        <v>144989</v>
      </c>
      <c r="E38" s="74">
        <v>114918</v>
      </c>
      <c r="F38" s="68">
        <f t="shared" si="1"/>
        <v>85.741573033707866</v>
      </c>
      <c r="G38" s="59">
        <f t="shared" si="0"/>
        <v>126.16735411336779</v>
      </c>
      <c r="H38" s="76">
        <v>0</v>
      </c>
      <c r="I38" s="74">
        <v>0</v>
      </c>
      <c r="J38" s="74">
        <v>0</v>
      </c>
      <c r="K38" s="70">
        <v>0</v>
      </c>
      <c r="L38" s="71">
        <v>0</v>
      </c>
    </row>
    <row r="39" spans="1:12" x14ac:dyDescent="0.25">
      <c r="A39" s="4" t="s">
        <v>29</v>
      </c>
      <c r="B39" s="104">
        <v>18000000</v>
      </c>
      <c r="C39" s="83">
        <f>C40+C50+C53</f>
        <v>10533391</v>
      </c>
      <c r="D39" s="83">
        <f>D40+D50+D53</f>
        <v>7667746</v>
      </c>
      <c r="E39" s="83">
        <f>E40+E50+E53</f>
        <v>6153955</v>
      </c>
      <c r="F39" s="68">
        <f t="shared" si="1"/>
        <v>72.794658434306669</v>
      </c>
      <c r="G39" s="59">
        <f t="shared" si="0"/>
        <v>124.59866866104805</v>
      </c>
      <c r="H39" s="79">
        <v>0</v>
      </c>
      <c r="I39" s="80">
        <v>0</v>
      </c>
      <c r="J39" s="80">
        <v>0</v>
      </c>
      <c r="K39" s="70">
        <v>0</v>
      </c>
      <c r="L39" s="71">
        <v>0</v>
      </c>
    </row>
    <row r="40" spans="1:12" x14ac:dyDescent="0.25">
      <c r="A40" s="13" t="s">
        <v>30</v>
      </c>
      <c r="B40" s="102">
        <v>18010000</v>
      </c>
      <c r="C40" s="72">
        <f>C41+C42+C43+C44+C45+C46+C47+C48+C49</f>
        <v>5862400</v>
      </c>
      <c r="D40" s="82">
        <f>D41+D42+D43+D44+D45+D46+D47+D48+D49</f>
        <v>4558429</v>
      </c>
      <c r="E40" s="82">
        <f>E41+E42+E43+E44+E45+E46+E47+E48+E49</f>
        <v>3248627</v>
      </c>
      <c r="F40" s="68">
        <f t="shared" si="1"/>
        <v>77.757044896288207</v>
      </c>
      <c r="G40" s="59">
        <f t="shared" si="0"/>
        <v>140.31863307175615</v>
      </c>
      <c r="H40" s="76">
        <v>0</v>
      </c>
      <c r="I40" s="74">
        <v>0</v>
      </c>
      <c r="J40" s="74">
        <v>0</v>
      </c>
      <c r="K40" s="70">
        <v>0</v>
      </c>
      <c r="L40" s="71">
        <v>0</v>
      </c>
    </row>
    <row r="41" spans="1:12" ht="56.25" x14ac:dyDescent="0.25">
      <c r="A41" s="5" t="s">
        <v>69</v>
      </c>
      <c r="B41" s="103">
        <v>18010100</v>
      </c>
      <c r="C41" s="66">
        <v>3500</v>
      </c>
      <c r="D41" s="67">
        <v>-1782</v>
      </c>
      <c r="E41" s="67">
        <v>6535</v>
      </c>
      <c r="F41" s="68">
        <f t="shared" si="1"/>
        <v>-50.914285714285711</v>
      </c>
      <c r="G41" s="59">
        <f t="shared" si="0"/>
        <v>-27.268553940321343</v>
      </c>
      <c r="H41" s="84">
        <v>0</v>
      </c>
      <c r="I41" s="67">
        <v>0</v>
      </c>
      <c r="J41" s="67">
        <v>0</v>
      </c>
      <c r="K41" s="70">
        <v>0</v>
      </c>
      <c r="L41" s="71">
        <v>0</v>
      </c>
    </row>
    <row r="42" spans="1:12" ht="45" x14ac:dyDescent="0.25">
      <c r="A42" s="5" t="s">
        <v>70</v>
      </c>
      <c r="B42" s="103">
        <v>18010200</v>
      </c>
      <c r="C42" s="66">
        <v>50100</v>
      </c>
      <c r="D42" s="67">
        <v>19150</v>
      </c>
      <c r="E42" s="67">
        <v>40045</v>
      </c>
      <c r="F42" s="68">
        <f t="shared" si="1"/>
        <v>38.223552894211579</v>
      </c>
      <c r="G42" s="59">
        <f t="shared" si="0"/>
        <v>47.821201148707701</v>
      </c>
      <c r="H42" s="84">
        <v>0</v>
      </c>
      <c r="I42" s="67">
        <v>0</v>
      </c>
      <c r="J42" s="67">
        <v>0</v>
      </c>
      <c r="K42" s="70">
        <v>0</v>
      </c>
      <c r="L42" s="71">
        <v>0</v>
      </c>
    </row>
    <row r="43" spans="1:12" ht="45" x14ac:dyDescent="0.25">
      <c r="A43" s="5" t="s">
        <v>71</v>
      </c>
      <c r="B43" s="103">
        <v>18010300</v>
      </c>
      <c r="C43" s="66">
        <v>257000</v>
      </c>
      <c r="D43" s="67">
        <v>386068</v>
      </c>
      <c r="E43" s="67">
        <v>162217</v>
      </c>
      <c r="F43" s="68">
        <f t="shared" si="1"/>
        <v>150.22101167315176</v>
      </c>
      <c r="G43" s="59">
        <f t="shared" si="0"/>
        <v>237.99478476361909</v>
      </c>
      <c r="H43" s="84">
        <v>0</v>
      </c>
      <c r="I43" s="67">
        <v>0</v>
      </c>
      <c r="J43" s="67">
        <v>0</v>
      </c>
      <c r="K43" s="70">
        <v>0</v>
      </c>
      <c r="L43" s="71">
        <v>0</v>
      </c>
    </row>
    <row r="44" spans="1:12" ht="56.25" x14ac:dyDescent="0.25">
      <c r="A44" s="5" t="s">
        <v>72</v>
      </c>
      <c r="B44" s="103">
        <v>18010400</v>
      </c>
      <c r="C44" s="66">
        <v>436800</v>
      </c>
      <c r="D44" s="67">
        <v>280005</v>
      </c>
      <c r="E44" s="67">
        <v>272571</v>
      </c>
      <c r="F44" s="68">
        <f t="shared" si="1"/>
        <v>64.103708791208788</v>
      </c>
      <c r="G44" s="59">
        <f t="shared" si="0"/>
        <v>102.72736277887229</v>
      </c>
      <c r="H44" s="84">
        <v>0</v>
      </c>
      <c r="I44" s="67">
        <v>0</v>
      </c>
      <c r="J44" s="67">
        <v>0</v>
      </c>
      <c r="K44" s="70">
        <v>0</v>
      </c>
      <c r="L44" s="71">
        <v>0</v>
      </c>
    </row>
    <row r="45" spans="1:12" x14ac:dyDescent="0.25">
      <c r="A45" s="5" t="s">
        <v>31</v>
      </c>
      <c r="B45" s="103">
        <v>18010500</v>
      </c>
      <c r="C45" s="66">
        <v>713000</v>
      </c>
      <c r="D45" s="67">
        <v>599748</v>
      </c>
      <c r="E45" s="67">
        <v>486208</v>
      </c>
      <c r="F45" s="68">
        <f t="shared" si="1"/>
        <v>84.116129032258073</v>
      </c>
      <c r="G45" s="59">
        <f t="shared" si="0"/>
        <v>123.35214558378307</v>
      </c>
      <c r="H45" s="84">
        <v>0</v>
      </c>
      <c r="I45" s="67">
        <v>0</v>
      </c>
      <c r="J45" s="67">
        <v>0</v>
      </c>
      <c r="K45" s="70">
        <v>0</v>
      </c>
      <c r="L45" s="71">
        <v>0</v>
      </c>
    </row>
    <row r="46" spans="1:12" x14ac:dyDescent="0.25">
      <c r="A46" s="5" t="s">
        <v>32</v>
      </c>
      <c r="B46" s="103">
        <v>18010600</v>
      </c>
      <c r="C46" s="66">
        <v>3690000</v>
      </c>
      <c r="D46" s="67">
        <v>2720739</v>
      </c>
      <c r="E46" s="67">
        <v>1707379</v>
      </c>
      <c r="F46" s="68">
        <f t="shared" si="1"/>
        <v>73.732764227642278</v>
      </c>
      <c r="G46" s="59">
        <f t="shared" si="0"/>
        <v>159.35179008292829</v>
      </c>
      <c r="H46" s="84">
        <v>0</v>
      </c>
      <c r="I46" s="67">
        <v>0</v>
      </c>
      <c r="J46" s="67">
        <v>0</v>
      </c>
      <c r="K46" s="70">
        <v>0</v>
      </c>
      <c r="L46" s="71">
        <v>0</v>
      </c>
    </row>
    <row r="47" spans="1:12" x14ac:dyDescent="0.25">
      <c r="A47" s="5" t="s">
        <v>33</v>
      </c>
      <c r="B47" s="103">
        <v>18010700</v>
      </c>
      <c r="C47" s="66">
        <v>230000</v>
      </c>
      <c r="D47" s="67">
        <v>160734</v>
      </c>
      <c r="E47" s="67">
        <v>200459</v>
      </c>
      <c r="F47" s="68">
        <f t="shared" si="1"/>
        <v>69.884347826086952</v>
      </c>
      <c r="G47" s="59">
        <f t="shared" si="0"/>
        <v>80.182980060760556</v>
      </c>
      <c r="H47" s="84">
        <v>0</v>
      </c>
      <c r="I47" s="67">
        <v>0</v>
      </c>
      <c r="J47" s="67">
        <v>0</v>
      </c>
      <c r="K47" s="70">
        <v>0</v>
      </c>
      <c r="L47" s="71">
        <v>0</v>
      </c>
    </row>
    <row r="48" spans="1:12" x14ac:dyDescent="0.25">
      <c r="A48" s="5" t="s">
        <v>34</v>
      </c>
      <c r="B48" s="103">
        <v>18010900</v>
      </c>
      <c r="C48" s="66">
        <v>432000</v>
      </c>
      <c r="D48" s="67">
        <v>329992</v>
      </c>
      <c r="E48" s="67">
        <v>335713</v>
      </c>
      <c r="F48" s="68">
        <f t="shared" si="1"/>
        <v>76.387037037037047</v>
      </c>
      <c r="G48" s="59">
        <f t="shared" si="0"/>
        <v>98.29586581395418</v>
      </c>
      <c r="H48" s="84">
        <v>0</v>
      </c>
      <c r="I48" s="67">
        <v>0</v>
      </c>
      <c r="J48" s="67">
        <v>0</v>
      </c>
      <c r="K48" s="70">
        <v>0</v>
      </c>
      <c r="L48" s="71">
        <v>0</v>
      </c>
    </row>
    <row r="49" spans="1:12" ht="22.5" x14ac:dyDescent="0.25">
      <c r="A49" s="5" t="s">
        <v>35</v>
      </c>
      <c r="B49" s="103">
        <v>18011100</v>
      </c>
      <c r="C49" s="66">
        <v>50000</v>
      </c>
      <c r="D49" s="120">
        <v>63775</v>
      </c>
      <c r="E49" s="67">
        <v>37500</v>
      </c>
      <c r="F49" s="68">
        <f t="shared" si="1"/>
        <v>127.55000000000001</v>
      </c>
      <c r="G49" s="59">
        <f t="shared" si="0"/>
        <v>170.06666666666666</v>
      </c>
      <c r="H49" s="84">
        <v>0</v>
      </c>
      <c r="I49" s="67">
        <v>0</v>
      </c>
      <c r="J49" s="67">
        <v>0</v>
      </c>
      <c r="K49" s="70">
        <v>0</v>
      </c>
      <c r="L49" s="71">
        <v>0</v>
      </c>
    </row>
    <row r="50" spans="1:12" x14ac:dyDescent="0.25">
      <c r="A50" s="13" t="s">
        <v>36</v>
      </c>
      <c r="B50" s="102">
        <v>18030000</v>
      </c>
      <c r="C50" s="72">
        <f>C51</f>
        <v>14000</v>
      </c>
      <c r="D50" s="72">
        <f>D51+D52</f>
        <v>17950</v>
      </c>
      <c r="E50" s="72">
        <f>E51+E52</f>
        <v>7539</v>
      </c>
      <c r="F50" s="68">
        <f t="shared" si="1"/>
        <v>128.21428571428572</v>
      </c>
      <c r="G50" s="59">
        <f t="shared" si="0"/>
        <v>238.0952380952381</v>
      </c>
      <c r="H50" s="73">
        <v>0</v>
      </c>
      <c r="I50" s="74">
        <v>0</v>
      </c>
      <c r="J50" s="74">
        <v>0</v>
      </c>
      <c r="K50" s="70">
        <v>0</v>
      </c>
      <c r="L50" s="71">
        <v>0</v>
      </c>
    </row>
    <row r="51" spans="1:12" ht="22.5" x14ac:dyDescent="0.25">
      <c r="A51" s="5" t="s">
        <v>37</v>
      </c>
      <c r="B51" s="103">
        <v>18030100</v>
      </c>
      <c r="C51" s="66">
        <v>14000</v>
      </c>
      <c r="D51" s="67">
        <v>17050</v>
      </c>
      <c r="E51" s="67">
        <v>6358</v>
      </c>
      <c r="F51" s="68">
        <f t="shared" si="1"/>
        <v>121.78571428571428</v>
      </c>
      <c r="G51" s="59">
        <f t="shared" si="0"/>
        <v>268.16608996539793</v>
      </c>
      <c r="H51" s="84">
        <v>0</v>
      </c>
      <c r="I51" s="67">
        <v>0</v>
      </c>
      <c r="J51" s="67">
        <v>0</v>
      </c>
      <c r="K51" s="70">
        <v>0</v>
      </c>
      <c r="L51" s="71">
        <v>0</v>
      </c>
    </row>
    <row r="52" spans="1:12" s="25" customFormat="1" ht="22.5" x14ac:dyDescent="0.25">
      <c r="A52" s="5" t="s">
        <v>136</v>
      </c>
      <c r="B52" s="103">
        <v>18030200</v>
      </c>
      <c r="C52" s="66">
        <v>0</v>
      </c>
      <c r="D52" s="67">
        <v>900</v>
      </c>
      <c r="E52" s="67">
        <v>1181</v>
      </c>
      <c r="F52" s="68">
        <v>0</v>
      </c>
      <c r="G52" s="59">
        <f t="shared" si="0"/>
        <v>76.206604572396273</v>
      </c>
      <c r="H52" s="84"/>
      <c r="I52" s="67"/>
      <c r="J52" s="67"/>
      <c r="K52" s="70"/>
      <c r="L52" s="71"/>
    </row>
    <row r="53" spans="1:12" x14ac:dyDescent="0.25">
      <c r="A53" s="13" t="s">
        <v>38</v>
      </c>
      <c r="B53" s="102">
        <v>18050000</v>
      </c>
      <c r="C53" s="85">
        <f>C54+C55+C56</f>
        <v>4656991</v>
      </c>
      <c r="D53" s="85">
        <f>D54+D55+D56</f>
        <v>3091367</v>
      </c>
      <c r="E53" s="85">
        <f>E54+E55+E56</f>
        <v>2897789</v>
      </c>
      <c r="F53" s="68">
        <f t="shared" si="1"/>
        <v>66.381210528429193</v>
      </c>
      <c r="G53" s="59">
        <f t="shared" si="0"/>
        <v>106.68019652224507</v>
      </c>
      <c r="H53" s="73">
        <v>0</v>
      </c>
      <c r="I53" s="74">
        <v>0</v>
      </c>
      <c r="J53" s="74">
        <v>0</v>
      </c>
      <c r="K53" s="70">
        <v>0</v>
      </c>
      <c r="L53" s="71">
        <v>0</v>
      </c>
    </row>
    <row r="54" spans="1:12" x14ac:dyDescent="0.25">
      <c r="A54" s="5" t="s">
        <v>39</v>
      </c>
      <c r="B54" s="103">
        <v>18050300</v>
      </c>
      <c r="C54" s="86">
        <v>505091</v>
      </c>
      <c r="D54" s="67">
        <v>331640</v>
      </c>
      <c r="E54" s="67">
        <v>325082</v>
      </c>
      <c r="F54" s="68">
        <f t="shared" si="1"/>
        <v>65.659455424864035</v>
      </c>
      <c r="G54" s="59">
        <f t="shared" si="0"/>
        <v>102.01733716416166</v>
      </c>
      <c r="H54" s="84">
        <v>0</v>
      </c>
      <c r="I54" s="67">
        <v>0</v>
      </c>
      <c r="J54" s="67">
        <v>0</v>
      </c>
      <c r="K54" s="70">
        <v>0</v>
      </c>
      <c r="L54" s="71">
        <v>0</v>
      </c>
    </row>
    <row r="55" spans="1:12" x14ac:dyDescent="0.25">
      <c r="A55" s="5" t="s">
        <v>40</v>
      </c>
      <c r="B55" s="103">
        <v>18050400</v>
      </c>
      <c r="C55" s="86">
        <v>2200800</v>
      </c>
      <c r="D55" s="67">
        <v>1802317</v>
      </c>
      <c r="E55" s="67">
        <v>1508283</v>
      </c>
      <c r="F55" s="68">
        <f t="shared" si="1"/>
        <v>81.893720465285341</v>
      </c>
      <c r="G55" s="59">
        <f t="shared" si="0"/>
        <v>119.49461738944215</v>
      </c>
      <c r="H55" s="84">
        <v>0</v>
      </c>
      <c r="I55" s="67">
        <v>0</v>
      </c>
      <c r="J55" s="67">
        <v>0</v>
      </c>
      <c r="K55" s="70">
        <v>0</v>
      </c>
      <c r="L55" s="71">
        <v>0</v>
      </c>
    </row>
    <row r="56" spans="1:12" ht="78.75" x14ac:dyDescent="0.25">
      <c r="A56" s="5" t="s">
        <v>41</v>
      </c>
      <c r="B56" s="103">
        <v>18050500</v>
      </c>
      <c r="C56" s="86">
        <v>1951100</v>
      </c>
      <c r="D56" s="67">
        <v>957410</v>
      </c>
      <c r="E56" s="67">
        <v>1064424</v>
      </c>
      <c r="F56" s="68">
        <f t="shared" si="1"/>
        <v>49.070268053918305</v>
      </c>
      <c r="G56" s="59">
        <f t="shared" si="0"/>
        <v>89.946299594898278</v>
      </c>
      <c r="H56" s="84">
        <v>0</v>
      </c>
      <c r="I56" s="67">
        <v>0</v>
      </c>
      <c r="J56" s="67">
        <v>0</v>
      </c>
      <c r="K56" s="70">
        <v>0</v>
      </c>
      <c r="L56" s="71">
        <v>0</v>
      </c>
    </row>
    <row r="57" spans="1:12" x14ac:dyDescent="0.25">
      <c r="A57" s="4" t="s">
        <v>42</v>
      </c>
      <c r="B57" s="104">
        <v>19000000</v>
      </c>
      <c r="C57" s="87">
        <v>0</v>
      </c>
      <c r="D57" s="80">
        <v>0</v>
      </c>
      <c r="E57" s="80">
        <f>E59+E60</f>
        <v>0</v>
      </c>
      <c r="F57" s="68">
        <v>0</v>
      </c>
      <c r="G57" s="59">
        <v>0</v>
      </c>
      <c r="H57" s="88">
        <f>H58</f>
        <v>9000</v>
      </c>
      <c r="I57" s="83">
        <f>I58</f>
        <v>8064</v>
      </c>
      <c r="J57" s="83">
        <f>J58</f>
        <v>8096</v>
      </c>
      <c r="K57" s="123">
        <f t="shared" ref="K57:K83" si="2">(I57/H57)*100</f>
        <v>89.600000000000009</v>
      </c>
      <c r="L57" s="71">
        <f t="shared" ref="L57:L84" si="3">(I57/J57)*100</f>
        <v>99.604743083003953</v>
      </c>
    </row>
    <row r="58" spans="1:12" x14ac:dyDescent="0.25">
      <c r="A58" s="13" t="s">
        <v>43</v>
      </c>
      <c r="B58" s="102">
        <v>19010000</v>
      </c>
      <c r="C58" s="85">
        <v>0</v>
      </c>
      <c r="D58" s="74">
        <v>0</v>
      </c>
      <c r="E58" s="74">
        <f>E59+E60</f>
        <v>0</v>
      </c>
      <c r="F58" s="68">
        <v>0</v>
      </c>
      <c r="G58" s="59">
        <v>0</v>
      </c>
      <c r="H58" s="73">
        <f>H59+H60</f>
        <v>9000</v>
      </c>
      <c r="I58" s="89">
        <f>I59+I60</f>
        <v>8064</v>
      </c>
      <c r="J58" s="89">
        <f>J59+J60+J61</f>
        <v>8096</v>
      </c>
      <c r="K58" s="123">
        <f t="shared" si="2"/>
        <v>89.600000000000009</v>
      </c>
      <c r="L58" s="71">
        <f t="shared" si="3"/>
        <v>99.604743083003953</v>
      </c>
    </row>
    <row r="59" spans="1:12" ht="67.5" x14ac:dyDescent="0.25">
      <c r="A59" s="5" t="s">
        <v>92</v>
      </c>
      <c r="B59" s="103">
        <v>19010100</v>
      </c>
      <c r="C59" s="86">
        <v>0</v>
      </c>
      <c r="D59" s="67">
        <v>0</v>
      </c>
      <c r="E59" s="67">
        <v>0</v>
      </c>
      <c r="F59" s="68">
        <v>0</v>
      </c>
      <c r="G59" s="59">
        <v>0</v>
      </c>
      <c r="H59" s="84">
        <v>3500</v>
      </c>
      <c r="I59" s="67">
        <v>3893</v>
      </c>
      <c r="J59" s="67">
        <v>3359</v>
      </c>
      <c r="K59" s="123">
        <f t="shared" si="2"/>
        <v>111.22857142857143</v>
      </c>
      <c r="L59" s="71">
        <f t="shared" si="3"/>
        <v>115.89758856802619</v>
      </c>
    </row>
    <row r="60" spans="1:12" ht="56.25" x14ac:dyDescent="0.25">
      <c r="A60" s="5" t="s">
        <v>73</v>
      </c>
      <c r="B60" s="103">
        <v>19010300</v>
      </c>
      <c r="C60" s="86">
        <v>0</v>
      </c>
      <c r="D60" s="67">
        <v>0</v>
      </c>
      <c r="E60" s="67">
        <v>0</v>
      </c>
      <c r="F60" s="68">
        <v>0</v>
      </c>
      <c r="G60" s="59">
        <v>0</v>
      </c>
      <c r="H60" s="84">
        <v>5500</v>
      </c>
      <c r="I60" s="67">
        <v>4171</v>
      </c>
      <c r="J60" s="67">
        <v>4708</v>
      </c>
      <c r="K60" s="123">
        <f t="shared" si="2"/>
        <v>75.836363636363629</v>
      </c>
      <c r="L60" s="71">
        <f t="shared" si="3"/>
        <v>88.59388275276126</v>
      </c>
    </row>
    <row r="61" spans="1:12" s="25" customFormat="1" ht="45.75" x14ac:dyDescent="0.25">
      <c r="A61" s="124" t="s">
        <v>142</v>
      </c>
      <c r="B61" s="103">
        <v>19011000</v>
      </c>
      <c r="C61" s="86"/>
      <c r="D61" s="67"/>
      <c r="E61" s="67"/>
      <c r="F61" s="68"/>
      <c r="G61" s="59"/>
      <c r="H61" s="84"/>
      <c r="I61" s="67"/>
      <c r="J61" s="67">
        <v>29</v>
      </c>
      <c r="K61" s="123"/>
      <c r="L61" s="71"/>
    </row>
    <row r="62" spans="1:12" ht="25.5" x14ac:dyDescent="0.25">
      <c r="A62" s="3" t="s">
        <v>44</v>
      </c>
      <c r="B62" s="104">
        <v>20000000</v>
      </c>
      <c r="C62" s="55">
        <f>C70+C75</f>
        <v>68000</v>
      </c>
      <c r="D62" s="55">
        <f>D63+D70+D75</f>
        <v>35217</v>
      </c>
      <c r="E62" s="55">
        <f>E63+E70+E75</f>
        <v>21767</v>
      </c>
      <c r="F62" s="68">
        <f t="shared" si="1"/>
        <v>51.789705882352941</v>
      </c>
      <c r="G62" s="59">
        <f t="shared" si="0"/>
        <v>161.79078421463683</v>
      </c>
      <c r="H62" s="55">
        <f>H70+H75+H80</f>
        <v>26938345</v>
      </c>
      <c r="I62" s="55">
        <f>I70+I75+I80</f>
        <v>26246304</v>
      </c>
      <c r="J62" s="55">
        <f>J70+J75+J80</f>
        <v>737445</v>
      </c>
      <c r="K62" s="123">
        <f t="shared" si="2"/>
        <v>97.431018869199278</v>
      </c>
      <c r="L62" s="122" t="s">
        <v>129</v>
      </c>
    </row>
    <row r="63" spans="1:12" ht="21" x14ac:dyDescent="0.25">
      <c r="A63" s="3" t="s">
        <v>61</v>
      </c>
      <c r="B63" s="104">
        <v>21000000</v>
      </c>
      <c r="C63" s="55">
        <f>C64+C66</f>
        <v>0</v>
      </c>
      <c r="D63" s="55">
        <f>D64+D66</f>
        <v>1411</v>
      </c>
      <c r="E63" s="55">
        <f>E64+E66</f>
        <v>7795</v>
      </c>
      <c r="F63" s="68">
        <v>0</v>
      </c>
      <c r="G63" s="59">
        <f t="shared" si="0"/>
        <v>18.101347017318794</v>
      </c>
      <c r="H63" s="88">
        <v>0</v>
      </c>
      <c r="I63" s="80">
        <v>0</v>
      </c>
      <c r="J63" s="80">
        <v>0</v>
      </c>
      <c r="K63" s="70">
        <v>0</v>
      </c>
      <c r="L63" s="71">
        <v>0</v>
      </c>
    </row>
    <row r="64" spans="1:12" ht="18.600000000000001" customHeight="1" x14ac:dyDescent="0.25">
      <c r="A64" s="14" t="s">
        <v>62</v>
      </c>
      <c r="B64" s="102">
        <v>21010000</v>
      </c>
      <c r="C64" s="72">
        <f>C65</f>
        <v>0</v>
      </c>
      <c r="D64" s="72">
        <f>D65</f>
        <v>531</v>
      </c>
      <c r="E64" s="72">
        <f>E65</f>
        <v>3795</v>
      </c>
      <c r="F64" s="68">
        <v>0</v>
      </c>
      <c r="G64" s="59">
        <f t="shared" si="0"/>
        <v>13.992094861660078</v>
      </c>
      <c r="H64" s="73">
        <v>0</v>
      </c>
      <c r="I64" s="74">
        <v>0</v>
      </c>
      <c r="J64" s="74">
        <v>0</v>
      </c>
      <c r="K64" s="70">
        <v>0</v>
      </c>
      <c r="L64" s="71">
        <v>0</v>
      </c>
    </row>
    <row r="65" spans="1:12" ht="45.75" x14ac:dyDescent="0.25">
      <c r="A65" s="6" t="s">
        <v>45</v>
      </c>
      <c r="B65" s="103">
        <v>21010300</v>
      </c>
      <c r="C65" s="55">
        <v>0</v>
      </c>
      <c r="D65" s="67">
        <v>531</v>
      </c>
      <c r="E65" s="67">
        <v>3795</v>
      </c>
      <c r="F65" s="68">
        <v>0</v>
      </c>
      <c r="G65" s="59">
        <f t="shared" si="0"/>
        <v>13.992094861660078</v>
      </c>
      <c r="H65" s="84">
        <v>0</v>
      </c>
      <c r="I65" s="67">
        <v>0</v>
      </c>
      <c r="J65" s="67">
        <v>0</v>
      </c>
      <c r="K65" s="70">
        <v>0</v>
      </c>
      <c r="L65" s="71">
        <v>0</v>
      </c>
    </row>
    <row r="66" spans="1:12" x14ac:dyDescent="0.25">
      <c r="A66" s="14" t="s">
        <v>63</v>
      </c>
      <c r="B66" s="102">
        <v>21080000</v>
      </c>
      <c r="C66" s="72">
        <f>C69</f>
        <v>0</v>
      </c>
      <c r="D66" s="72">
        <f>D69+D67+D68</f>
        <v>880</v>
      </c>
      <c r="E66" s="72">
        <f>E69</f>
        <v>4000</v>
      </c>
      <c r="F66" s="68">
        <v>0</v>
      </c>
      <c r="G66" s="59">
        <f t="shared" si="0"/>
        <v>22</v>
      </c>
      <c r="H66" s="73">
        <v>0</v>
      </c>
      <c r="I66" s="74">
        <v>0</v>
      </c>
      <c r="J66" s="74">
        <v>0</v>
      </c>
      <c r="K66" s="70">
        <v>0</v>
      </c>
      <c r="L66" s="71">
        <v>0</v>
      </c>
    </row>
    <row r="67" spans="1:12" s="25" customFormat="1" x14ac:dyDescent="0.25">
      <c r="A67" s="121" t="s">
        <v>63</v>
      </c>
      <c r="B67" s="103">
        <v>21080500</v>
      </c>
      <c r="C67" s="72"/>
      <c r="D67" s="66">
        <v>200</v>
      </c>
      <c r="E67" s="72"/>
      <c r="F67" s="68"/>
      <c r="G67" s="59"/>
      <c r="H67" s="73"/>
      <c r="I67" s="74"/>
      <c r="J67" s="74"/>
      <c r="K67" s="70"/>
      <c r="L67" s="71"/>
    </row>
    <row r="68" spans="1:12" s="25" customFormat="1" x14ac:dyDescent="0.25">
      <c r="A68" s="121" t="s">
        <v>137</v>
      </c>
      <c r="B68" s="103">
        <v>21081100</v>
      </c>
      <c r="C68" s="72">
        <v>0</v>
      </c>
      <c r="D68" s="66">
        <v>340</v>
      </c>
      <c r="E68" s="72"/>
      <c r="F68" s="68"/>
      <c r="G68" s="59"/>
      <c r="H68" s="73"/>
      <c r="I68" s="74"/>
      <c r="J68" s="74"/>
      <c r="K68" s="70"/>
      <c r="L68" s="71"/>
    </row>
    <row r="69" spans="1:12" ht="48" customHeight="1" x14ac:dyDescent="0.25">
      <c r="A69" s="23" t="s">
        <v>84</v>
      </c>
      <c r="B69" s="103">
        <v>21081500</v>
      </c>
      <c r="C69" s="55">
        <v>0</v>
      </c>
      <c r="D69" s="67">
        <v>340</v>
      </c>
      <c r="E69" s="67">
        <v>4000</v>
      </c>
      <c r="F69" s="68">
        <v>0</v>
      </c>
      <c r="G69" s="59">
        <f t="shared" si="0"/>
        <v>8.5</v>
      </c>
      <c r="H69" s="84">
        <v>0</v>
      </c>
      <c r="I69" s="67">
        <v>0</v>
      </c>
      <c r="J69" s="67">
        <v>0</v>
      </c>
      <c r="K69" s="70">
        <v>0</v>
      </c>
      <c r="L69" s="71">
        <v>0</v>
      </c>
    </row>
    <row r="70" spans="1:12" ht="31.5" x14ac:dyDescent="0.25">
      <c r="A70" s="4" t="s">
        <v>46</v>
      </c>
      <c r="B70" s="104">
        <v>22000000</v>
      </c>
      <c r="C70" s="55">
        <f>C71</f>
        <v>8000</v>
      </c>
      <c r="D70" s="55">
        <f>D71+D73</f>
        <v>6148</v>
      </c>
      <c r="E70" s="55">
        <f>E71+E73</f>
        <v>6766</v>
      </c>
      <c r="F70" s="68">
        <f t="shared" si="1"/>
        <v>76.849999999999994</v>
      </c>
      <c r="G70" s="59">
        <f t="shared" si="0"/>
        <v>90.866095181791309</v>
      </c>
      <c r="H70" s="88">
        <v>0</v>
      </c>
      <c r="I70" s="80">
        <v>0</v>
      </c>
      <c r="J70" s="80">
        <v>0</v>
      </c>
      <c r="K70" s="70">
        <v>0</v>
      </c>
      <c r="L70" s="71">
        <v>0</v>
      </c>
    </row>
    <row r="71" spans="1:12" ht="22.5" x14ac:dyDescent="0.25">
      <c r="A71" s="13" t="s">
        <v>47</v>
      </c>
      <c r="B71" s="102">
        <v>22010000</v>
      </c>
      <c r="C71" s="72">
        <f>C72</f>
        <v>8000</v>
      </c>
      <c r="D71" s="72">
        <f>D72</f>
        <v>6118</v>
      </c>
      <c r="E71" s="72">
        <f>E72</f>
        <v>6740</v>
      </c>
      <c r="F71" s="68">
        <f t="shared" si="1"/>
        <v>76.475000000000009</v>
      </c>
      <c r="G71" s="59">
        <f t="shared" si="0"/>
        <v>90.771513353115722</v>
      </c>
      <c r="H71" s="73">
        <v>0</v>
      </c>
      <c r="I71" s="74">
        <v>0</v>
      </c>
      <c r="J71" s="74">
        <v>0</v>
      </c>
      <c r="K71" s="70">
        <v>0</v>
      </c>
      <c r="L71" s="71">
        <v>0</v>
      </c>
    </row>
    <row r="72" spans="1:12" ht="22.5" x14ac:dyDescent="0.25">
      <c r="A72" s="5" t="s">
        <v>48</v>
      </c>
      <c r="B72" s="103">
        <v>22012500</v>
      </c>
      <c r="C72" s="90">
        <v>8000</v>
      </c>
      <c r="D72" s="67">
        <v>6118</v>
      </c>
      <c r="E72" s="67">
        <v>6740</v>
      </c>
      <c r="F72" s="68">
        <f t="shared" si="1"/>
        <v>76.475000000000009</v>
      </c>
      <c r="G72" s="59">
        <f t="shared" si="0"/>
        <v>90.771513353115722</v>
      </c>
      <c r="H72" s="84">
        <v>0</v>
      </c>
      <c r="I72" s="67">
        <v>0</v>
      </c>
      <c r="J72" s="67">
        <v>0</v>
      </c>
      <c r="K72" s="70">
        <v>0</v>
      </c>
      <c r="L72" s="71">
        <v>0</v>
      </c>
    </row>
    <row r="73" spans="1:12" x14ac:dyDescent="0.25">
      <c r="A73" s="15" t="s">
        <v>64</v>
      </c>
      <c r="B73" s="102">
        <v>22090000</v>
      </c>
      <c r="C73" s="82">
        <v>0</v>
      </c>
      <c r="D73" s="74">
        <f>D74</f>
        <v>30</v>
      </c>
      <c r="E73" s="80">
        <f>E74</f>
        <v>26</v>
      </c>
      <c r="F73" s="68">
        <v>0</v>
      </c>
      <c r="G73" s="59">
        <f t="shared" si="0"/>
        <v>115.38461538461537</v>
      </c>
      <c r="H73" s="73">
        <v>0</v>
      </c>
      <c r="I73" s="74">
        <v>0</v>
      </c>
      <c r="J73" s="74">
        <v>0</v>
      </c>
      <c r="K73" s="70">
        <v>0</v>
      </c>
      <c r="L73" s="71">
        <v>0</v>
      </c>
    </row>
    <row r="74" spans="1:12" x14ac:dyDescent="0.25">
      <c r="A74" s="7" t="s">
        <v>65</v>
      </c>
      <c r="B74" s="103">
        <v>22090100</v>
      </c>
      <c r="C74" s="90">
        <v>0</v>
      </c>
      <c r="D74" s="67">
        <v>30</v>
      </c>
      <c r="E74" s="67">
        <v>26</v>
      </c>
      <c r="F74" s="68">
        <v>0</v>
      </c>
      <c r="G74" s="59">
        <f t="shared" si="0"/>
        <v>115.38461538461537</v>
      </c>
      <c r="H74" s="84">
        <v>0</v>
      </c>
      <c r="I74" s="67">
        <v>0</v>
      </c>
      <c r="J74" s="67">
        <v>0</v>
      </c>
      <c r="K74" s="70">
        <v>0</v>
      </c>
      <c r="L74" s="71">
        <v>0</v>
      </c>
    </row>
    <row r="75" spans="1:12" x14ac:dyDescent="0.25">
      <c r="A75" s="16" t="s">
        <v>66</v>
      </c>
      <c r="B75" s="104">
        <v>24000000</v>
      </c>
      <c r="C75" s="60">
        <f>C77</f>
        <v>60000</v>
      </c>
      <c r="D75" s="60">
        <f>D77+D76</f>
        <v>27658</v>
      </c>
      <c r="E75" s="60">
        <f>E77</f>
        <v>7206</v>
      </c>
      <c r="F75" s="68">
        <f t="shared" si="1"/>
        <v>46.096666666666671</v>
      </c>
      <c r="G75" s="59">
        <f t="shared" si="0"/>
        <v>383.81903968914793</v>
      </c>
      <c r="H75" s="88">
        <v>0</v>
      </c>
      <c r="I75" s="80">
        <f>I77</f>
        <v>2</v>
      </c>
      <c r="J75" s="80">
        <v>0</v>
      </c>
      <c r="K75" s="70">
        <v>0</v>
      </c>
      <c r="L75" s="71">
        <v>0</v>
      </c>
    </row>
    <row r="76" spans="1:12" s="25" customFormat="1" ht="54" x14ac:dyDescent="0.25">
      <c r="A76" s="16" t="s">
        <v>138</v>
      </c>
      <c r="B76" s="104">
        <v>24030000</v>
      </c>
      <c r="C76" s="60">
        <v>0</v>
      </c>
      <c r="D76" s="60">
        <v>230</v>
      </c>
      <c r="E76" s="60"/>
      <c r="F76" s="68"/>
      <c r="G76" s="59"/>
      <c r="H76" s="88"/>
      <c r="I76" s="80"/>
      <c r="J76" s="80"/>
      <c r="K76" s="70"/>
      <c r="L76" s="71"/>
    </row>
    <row r="77" spans="1:12" x14ac:dyDescent="0.25">
      <c r="A77" s="15" t="s">
        <v>63</v>
      </c>
      <c r="B77" s="102">
        <v>24060000</v>
      </c>
      <c r="C77" s="82">
        <f t="shared" ref="C77:E77" si="4">C78</f>
        <v>60000</v>
      </c>
      <c r="D77" s="82">
        <f t="shared" si="4"/>
        <v>27428</v>
      </c>
      <c r="E77" s="82">
        <f t="shared" si="4"/>
        <v>7206</v>
      </c>
      <c r="F77" s="68">
        <f t="shared" si="1"/>
        <v>45.713333333333331</v>
      </c>
      <c r="G77" s="59">
        <f t="shared" si="0"/>
        <v>380.62725506522344</v>
      </c>
      <c r="H77" s="73">
        <v>0</v>
      </c>
      <c r="I77" s="74">
        <f>I79</f>
        <v>2</v>
      </c>
      <c r="J77" s="74">
        <v>0</v>
      </c>
      <c r="K77" s="70">
        <v>0</v>
      </c>
      <c r="L77" s="71">
        <v>0</v>
      </c>
    </row>
    <row r="78" spans="1:12" x14ac:dyDescent="0.25">
      <c r="A78" s="7" t="s">
        <v>63</v>
      </c>
      <c r="B78" s="103">
        <v>24060300</v>
      </c>
      <c r="C78" s="90">
        <v>60000</v>
      </c>
      <c r="D78" s="67">
        <v>27428</v>
      </c>
      <c r="E78" s="67">
        <v>7206</v>
      </c>
      <c r="F78" s="68">
        <f t="shared" si="1"/>
        <v>45.713333333333331</v>
      </c>
      <c r="G78" s="59">
        <f t="shared" si="0"/>
        <v>380.62725506522344</v>
      </c>
      <c r="H78" s="84">
        <v>0</v>
      </c>
      <c r="I78" s="67">
        <v>0</v>
      </c>
      <c r="J78" s="67">
        <v>0</v>
      </c>
      <c r="K78" s="70">
        <v>0</v>
      </c>
      <c r="L78" s="71">
        <v>0</v>
      </c>
    </row>
    <row r="79" spans="1:12" s="25" customFormat="1" x14ac:dyDescent="0.25">
      <c r="A79" s="7"/>
      <c r="B79" s="103">
        <v>24062100</v>
      </c>
      <c r="C79" s="90"/>
      <c r="D79" s="67"/>
      <c r="E79" s="67"/>
      <c r="F79" s="68"/>
      <c r="G79" s="59"/>
      <c r="H79" s="84">
        <v>0</v>
      </c>
      <c r="I79" s="67">
        <v>2</v>
      </c>
      <c r="J79" s="67"/>
      <c r="K79" s="70"/>
      <c r="L79" s="71"/>
    </row>
    <row r="80" spans="1:12" ht="25.5" x14ac:dyDescent="0.25">
      <c r="A80" s="4" t="s">
        <v>49</v>
      </c>
      <c r="B80" s="104">
        <v>25000000</v>
      </c>
      <c r="C80" s="91">
        <v>0</v>
      </c>
      <c r="D80" s="80">
        <v>0</v>
      </c>
      <c r="E80" s="80">
        <f>E81+E85</f>
        <v>0</v>
      </c>
      <c r="F80" s="68">
        <v>0</v>
      </c>
      <c r="G80" s="59">
        <v>0</v>
      </c>
      <c r="H80" s="91">
        <f>H81+H85</f>
        <v>26938345</v>
      </c>
      <c r="I80" s="91">
        <f>I81+I85</f>
        <v>26246302</v>
      </c>
      <c r="J80" s="91">
        <f>J81+J85</f>
        <v>737445</v>
      </c>
      <c r="K80" s="123">
        <f t="shared" si="2"/>
        <v>97.431011444838205</v>
      </c>
      <c r="L80" s="122" t="s">
        <v>129</v>
      </c>
    </row>
    <row r="81" spans="1:12" ht="33.75" x14ac:dyDescent="0.25">
      <c r="A81" s="13" t="s">
        <v>50</v>
      </c>
      <c r="B81" s="102">
        <v>25010000</v>
      </c>
      <c r="C81" s="75">
        <v>0</v>
      </c>
      <c r="D81" s="74">
        <v>0</v>
      </c>
      <c r="E81" s="74">
        <f>E82+E83+E84</f>
        <v>0</v>
      </c>
      <c r="F81" s="68">
        <v>0</v>
      </c>
      <c r="G81" s="59">
        <v>0</v>
      </c>
      <c r="H81" s="92">
        <f>H82+H83+H84</f>
        <v>1361531</v>
      </c>
      <c r="I81" s="72">
        <f>I82+I83+I84</f>
        <v>669488</v>
      </c>
      <c r="J81" s="72">
        <f>J82+J83+J84</f>
        <v>378766</v>
      </c>
      <c r="K81" s="123">
        <f t="shared" si="2"/>
        <v>49.171704500301502</v>
      </c>
      <c r="L81" s="71">
        <f t="shared" si="3"/>
        <v>176.75504137118961</v>
      </c>
    </row>
    <row r="82" spans="1:12" ht="33.75" x14ac:dyDescent="0.25">
      <c r="A82" s="5" t="s">
        <v>51</v>
      </c>
      <c r="B82" s="103">
        <v>25010100</v>
      </c>
      <c r="C82" s="77">
        <v>0</v>
      </c>
      <c r="D82" s="67">
        <v>0</v>
      </c>
      <c r="E82" s="67">
        <v>0</v>
      </c>
      <c r="F82" s="68">
        <v>0</v>
      </c>
      <c r="G82" s="59">
        <v>0</v>
      </c>
      <c r="H82" s="69">
        <v>1351680</v>
      </c>
      <c r="I82" s="67">
        <v>644800</v>
      </c>
      <c r="J82" s="67">
        <v>358785</v>
      </c>
      <c r="K82" s="123">
        <f t="shared" si="2"/>
        <v>47.703598484848484</v>
      </c>
      <c r="L82" s="71">
        <f t="shared" si="3"/>
        <v>179.71765820756161</v>
      </c>
    </row>
    <row r="83" spans="1:12" ht="22.5" x14ac:dyDescent="0.25">
      <c r="A83" s="5" t="s">
        <v>52</v>
      </c>
      <c r="B83" s="103">
        <v>25010300</v>
      </c>
      <c r="C83" s="77">
        <v>0</v>
      </c>
      <c r="D83" s="67">
        <v>0</v>
      </c>
      <c r="E83" s="67">
        <v>0</v>
      </c>
      <c r="F83" s="68">
        <v>0</v>
      </c>
      <c r="G83" s="59">
        <v>0</v>
      </c>
      <c r="H83" s="69">
        <v>6500</v>
      </c>
      <c r="I83" s="67">
        <v>1308</v>
      </c>
      <c r="J83" s="67">
        <v>6593</v>
      </c>
      <c r="K83" s="123">
        <f t="shared" si="2"/>
        <v>20.123076923076923</v>
      </c>
      <c r="L83" s="71">
        <f t="shared" si="3"/>
        <v>19.83922341877749</v>
      </c>
    </row>
    <row r="84" spans="1:12" ht="33.75" x14ac:dyDescent="0.25">
      <c r="A84" s="5" t="s">
        <v>78</v>
      </c>
      <c r="B84" s="103">
        <v>25010400</v>
      </c>
      <c r="C84" s="77">
        <v>0</v>
      </c>
      <c r="D84" s="67">
        <v>0</v>
      </c>
      <c r="E84" s="67">
        <v>0</v>
      </c>
      <c r="F84" s="68">
        <v>0</v>
      </c>
      <c r="G84" s="59">
        <v>0</v>
      </c>
      <c r="H84" s="69">
        <v>3351</v>
      </c>
      <c r="I84" s="67">
        <v>23380</v>
      </c>
      <c r="J84" s="67">
        <v>13388</v>
      </c>
      <c r="K84" s="123">
        <v>0</v>
      </c>
      <c r="L84" s="71">
        <f t="shared" si="3"/>
        <v>174.63400059755006</v>
      </c>
    </row>
    <row r="85" spans="1:12" ht="25.5" x14ac:dyDescent="0.25">
      <c r="A85" s="5" t="s">
        <v>79</v>
      </c>
      <c r="B85" s="105">
        <v>25020000</v>
      </c>
      <c r="C85" s="77">
        <v>0</v>
      </c>
      <c r="D85" s="67">
        <v>0</v>
      </c>
      <c r="E85" s="74">
        <f>E87</f>
        <v>0</v>
      </c>
      <c r="F85" s="68">
        <v>0</v>
      </c>
      <c r="G85" s="59">
        <v>0</v>
      </c>
      <c r="H85" s="69">
        <v>25576814</v>
      </c>
      <c r="I85" s="67">
        <f>I87+I86</f>
        <v>25576814</v>
      </c>
      <c r="J85" s="67">
        <v>358679</v>
      </c>
      <c r="K85" s="123">
        <v>100</v>
      </c>
      <c r="L85" s="122" t="s">
        <v>130</v>
      </c>
    </row>
    <row r="86" spans="1:12" s="25" customFormat="1" ht="25.5" x14ac:dyDescent="0.25">
      <c r="A86" s="5" t="s">
        <v>125</v>
      </c>
      <c r="B86" s="105">
        <v>25020100</v>
      </c>
      <c r="C86" s="77"/>
      <c r="D86" s="67"/>
      <c r="E86" s="74"/>
      <c r="F86" s="68">
        <v>0</v>
      </c>
      <c r="G86" s="59">
        <v>0</v>
      </c>
      <c r="H86" s="69">
        <v>25576814</v>
      </c>
      <c r="I86" s="67">
        <v>25576814</v>
      </c>
      <c r="J86" s="67">
        <v>191679</v>
      </c>
      <c r="K86" s="123">
        <v>100</v>
      </c>
      <c r="L86" s="122" t="s">
        <v>131</v>
      </c>
    </row>
    <row r="87" spans="1:12" ht="112.5" x14ac:dyDescent="0.25">
      <c r="A87" s="5" t="s">
        <v>91</v>
      </c>
      <c r="B87" s="103">
        <v>25020200</v>
      </c>
      <c r="C87" s="77">
        <v>0</v>
      </c>
      <c r="D87" s="67">
        <v>0</v>
      </c>
      <c r="E87" s="67">
        <v>0</v>
      </c>
      <c r="F87" s="68">
        <v>0</v>
      </c>
      <c r="G87" s="59">
        <v>0</v>
      </c>
      <c r="H87" s="69">
        <v>0</v>
      </c>
      <c r="I87" s="67">
        <v>0</v>
      </c>
      <c r="J87" s="67">
        <v>167000</v>
      </c>
      <c r="K87" s="70">
        <v>0</v>
      </c>
      <c r="L87" s="71">
        <f t="shared" ref="L87:L93" si="5">(I87/J87)*100</f>
        <v>0</v>
      </c>
    </row>
    <row r="88" spans="1:12" x14ac:dyDescent="0.25">
      <c r="A88" s="5" t="s">
        <v>80</v>
      </c>
      <c r="B88" s="104">
        <v>30000000</v>
      </c>
      <c r="C88" s="77">
        <v>0</v>
      </c>
      <c r="D88" s="67">
        <v>0</v>
      </c>
      <c r="E88" s="80">
        <f>E91</f>
        <v>0</v>
      </c>
      <c r="F88" s="68">
        <v>0</v>
      </c>
      <c r="G88" s="59">
        <v>0</v>
      </c>
      <c r="H88" s="93">
        <f>H91+H89</f>
        <v>26677</v>
      </c>
      <c r="I88" s="80">
        <f>I91+I89</f>
        <v>26777</v>
      </c>
      <c r="J88" s="80">
        <f>J91+J89</f>
        <v>89372</v>
      </c>
      <c r="K88" s="123">
        <f t="shared" ref="K88:K90" si="6">(I88/H88)*100</f>
        <v>100.37485474378678</v>
      </c>
      <c r="L88" s="71">
        <f t="shared" si="5"/>
        <v>29.961285413776128</v>
      </c>
    </row>
    <row r="89" spans="1:12" s="25" customFormat="1" ht="22.5" x14ac:dyDescent="0.25">
      <c r="A89" s="5" t="s">
        <v>110</v>
      </c>
      <c r="B89" s="104">
        <v>31000000</v>
      </c>
      <c r="C89" s="77">
        <v>0</v>
      </c>
      <c r="D89" s="67">
        <v>0</v>
      </c>
      <c r="E89" s="80">
        <v>0</v>
      </c>
      <c r="F89" s="68">
        <v>0</v>
      </c>
      <c r="G89" s="59">
        <v>0</v>
      </c>
      <c r="H89" s="69">
        <f>H90</f>
        <v>26677</v>
      </c>
      <c r="I89" s="67">
        <f>I90</f>
        <v>26777</v>
      </c>
      <c r="J89" s="80">
        <f>J90</f>
        <v>52945</v>
      </c>
      <c r="K89" s="123">
        <f t="shared" si="6"/>
        <v>100.37485474378678</v>
      </c>
      <c r="L89" s="71">
        <v>0</v>
      </c>
    </row>
    <row r="90" spans="1:12" s="25" customFormat="1" ht="45" x14ac:dyDescent="0.25">
      <c r="A90" s="5" t="s">
        <v>111</v>
      </c>
      <c r="B90" s="103">
        <v>31030000</v>
      </c>
      <c r="C90" s="77">
        <v>0</v>
      </c>
      <c r="D90" s="67">
        <v>0</v>
      </c>
      <c r="E90" s="80">
        <v>0</v>
      </c>
      <c r="F90" s="68">
        <v>0</v>
      </c>
      <c r="G90" s="59">
        <v>0</v>
      </c>
      <c r="H90" s="69">
        <v>26677</v>
      </c>
      <c r="I90" s="67">
        <v>26777</v>
      </c>
      <c r="J90" s="67">
        <v>52945</v>
      </c>
      <c r="K90" s="123">
        <f t="shared" si="6"/>
        <v>100.37485474378678</v>
      </c>
      <c r="L90" s="71">
        <v>0</v>
      </c>
    </row>
    <row r="91" spans="1:12" ht="23.25" x14ac:dyDescent="0.25">
      <c r="A91" s="23" t="s">
        <v>81</v>
      </c>
      <c r="B91" s="103">
        <v>33000000</v>
      </c>
      <c r="C91" s="77">
        <v>0</v>
      </c>
      <c r="D91" s="67">
        <v>0</v>
      </c>
      <c r="E91" s="67">
        <f>E92</f>
        <v>0</v>
      </c>
      <c r="F91" s="68">
        <v>0</v>
      </c>
      <c r="G91" s="59">
        <v>0</v>
      </c>
      <c r="H91" s="69">
        <f t="shared" ref="H91:J92" si="7">H92</f>
        <v>0</v>
      </c>
      <c r="I91" s="67">
        <f t="shared" si="7"/>
        <v>0</v>
      </c>
      <c r="J91" s="80">
        <f t="shared" si="7"/>
        <v>36427</v>
      </c>
      <c r="K91" s="70">
        <v>0</v>
      </c>
      <c r="L91" s="71">
        <f t="shared" si="5"/>
        <v>0</v>
      </c>
    </row>
    <row r="92" spans="1:12" x14ac:dyDescent="0.25">
      <c r="A92" s="24" t="s">
        <v>82</v>
      </c>
      <c r="B92" s="105">
        <v>33010000</v>
      </c>
      <c r="C92" s="77">
        <v>0</v>
      </c>
      <c r="D92" s="67">
        <v>0</v>
      </c>
      <c r="E92" s="94">
        <f>E93</f>
        <v>0</v>
      </c>
      <c r="F92" s="68">
        <v>0</v>
      </c>
      <c r="G92" s="59">
        <v>0</v>
      </c>
      <c r="H92" s="69">
        <f t="shared" si="7"/>
        <v>0</v>
      </c>
      <c r="I92" s="67">
        <f t="shared" si="7"/>
        <v>0</v>
      </c>
      <c r="J92" s="67">
        <f t="shared" si="7"/>
        <v>36427</v>
      </c>
      <c r="K92" s="70">
        <v>0</v>
      </c>
      <c r="L92" s="71">
        <f t="shared" si="5"/>
        <v>0</v>
      </c>
    </row>
    <row r="93" spans="1:12" ht="68.25" x14ac:dyDescent="0.25">
      <c r="A93" s="23" t="s">
        <v>83</v>
      </c>
      <c r="B93" s="103">
        <v>33010100</v>
      </c>
      <c r="C93" s="77">
        <v>0</v>
      </c>
      <c r="D93" s="67">
        <v>0</v>
      </c>
      <c r="E93" s="67">
        <v>0</v>
      </c>
      <c r="F93" s="68">
        <v>0</v>
      </c>
      <c r="G93" s="59">
        <v>0</v>
      </c>
      <c r="H93" s="69">
        <v>0</v>
      </c>
      <c r="I93" s="67">
        <v>0</v>
      </c>
      <c r="J93" s="67">
        <v>36427</v>
      </c>
      <c r="K93" s="70">
        <v>0</v>
      </c>
      <c r="L93" s="71">
        <f t="shared" si="5"/>
        <v>0</v>
      </c>
    </row>
    <row r="94" spans="1:12" x14ac:dyDescent="0.25">
      <c r="A94" s="4" t="s">
        <v>55</v>
      </c>
      <c r="B94" s="104">
        <v>40000000</v>
      </c>
      <c r="C94" s="55">
        <f>C95</f>
        <v>47140389</v>
      </c>
      <c r="D94" s="55">
        <f>D95</f>
        <v>35291364</v>
      </c>
      <c r="E94" s="55">
        <f>E95</f>
        <v>31422092</v>
      </c>
      <c r="F94" s="68">
        <f t="shared" ref="F94:F114" si="8">(D94/C94)*100</f>
        <v>74.864388581944027</v>
      </c>
      <c r="G94" s="59">
        <f t="shared" ref="G94:G112" si="9">(D94/E94)*100</f>
        <v>112.31385866988106</v>
      </c>
      <c r="H94" s="95">
        <f>H95</f>
        <v>160000</v>
      </c>
      <c r="I94" s="96">
        <v>0</v>
      </c>
      <c r="J94" s="96">
        <v>0</v>
      </c>
      <c r="K94" s="70">
        <v>0</v>
      </c>
      <c r="L94" s="71">
        <v>0</v>
      </c>
    </row>
    <row r="95" spans="1:12" ht="23.45" customHeight="1" x14ac:dyDescent="0.25">
      <c r="A95" s="4" t="s">
        <v>56</v>
      </c>
      <c r="B95" s="104">
        <v>41000000</v>
      </c>
      <c r="C95" s="55">
        <f>C96+C98+C102+C105</f>
        <v>47140389</v>
      </c>
      <c r="D95" s="55">
        <f>D96+D98+D102+D105</f>
        <v>35291364</v>
      </c>
      <c r="E95" s="55">
        <f>E96+E98+E102+E105</f>
        <v>31422092</v>
      </c>
      <c r="F95" s="68">
        <f t="shared" si="8"/>
        <v>74.864388581944027</v>
      </c>
      <c r="G95" s="59">
        <f t="shared" si="9"/>
        <v>112.31385866988106</v>
      </c>
      <c r="H95" s="95">
        <f>H105</f>
        <v>160000</v>
      </c>
      <c r="I95" s="96">
        <v>0</v>
      </c>
      <c r="J95" s="96">
        <v>0</v>
      </c>
      <c r="K95" s="70">
        <v>0</v>
      </c>
      <c r="L95" s="71">
        <v>0</v>
      </c>
    </row>
    <row r="96" spans="1:12" x14ac:dyDescent="0.25">
      <c r="A96" s="13" t="s">
        <v>67</v>
      </c>
      <c r="B96" s="102">
        <v>41020000</v>
      </c>
      <c r="C96" s="72">
        <f>C97</f>
        <v>24442100</v>
      </c>
      <c r="D96" s="72">
        <f>D97</f>
        <v>18331200</v>
      </c>
      <c r="E96" s="72">
        <f>E97</f>
        <v>15212700</v>
      </c>
      <c r="F96" s="68">
        <f t="shared" si="8"/>
        <v>74.998465761943535</v>
      </c>
      <c r="G96" s="59">
        <f t="shared" si="9"/>
        <v>120.49931964739986</v>
      </c>
      <c r="H96" s="97">
        <v>0</v>
      </c>
      <c r="I96" s="98">
        <v>0</v>
      </c>
      <c r="J96" s="98">
        <v>0</v>
      </c>
      <c r="K96" s="70">
        <v>0</v>
      </c>
      <c r="L96" s="71">
        <v>0</v>
      </c>
    </row>
    <row r="97" spans="1:12" x14ac:dyDescent="0.25">
      <c r="A97" s="5" t="s">
        <v>57</v>
      </c>
      <c r="B97" s="103">
        <v>41020100</v>
      </c>
      <c r="C97" s="66">
        <v>24442100</v>
      </c>
      <c r="D97" s="81">
        <v>18331200</v>
      </c>
      <c r="E97" s="81">
        <v>15212700</v>
      </c>
      <c r="F97" s="68">
        <f t="shared" si="8"/>
        <v>74.998465761943535</v>
      </c>
      <c r="G97" s="59">
        <f t="shared" si="9"/>
        <v>120.49931964739986</v>
      </c>
      <c r="H97" s="99">
        <v>0</v>
      </c>
      <c r="I97" s="81">
        <v>0</v>
      </c>
      <c r="J97" s="81">
        <v>0</v>
      </c>
      <c r="K97" s="70">
        <v>0</v>
      </c>
      <c r="L97" s="71">
        <v>0</v>
      </c>
    </row>
    <row r="98" spans="1:12" x14ac:dyDescent="0.25">
      <c r="A98" s="13" t="s">
        <v>75</v>
      </c>
      <c r="B98" s="102">
        <v>41030000</v>
      </c>
      <c r="C98" s="72">
        <f>C99+C100+C101</f>
        <v>17021400</v>
      </c>
      <c r="D98" s="72">
        <f>D99+D100+D101</f>
        <v>12582600</v>
      </c>
      <c r="E98" s="72">
        <f>E99+E100+E101</f>
        <v>12835000</v>
      </c>
      <c r="F98" s="68">
        <f t="shared" si="8"/>
        <v>73.922239063766796</v>
      </c>
      <c r="G98" s="59">
        <f t="shared" si="9"/>
        <v>98.033502142578882</v>
      </c>
      <c r="H98" s="97">
        <v>0</v>
      </c>
      <c r="I98" s="98">
        <v>0</v>
      </c>
      <c r="J98" s="98">
        <v>0</v>
      </c>
      <c r="K98" s="70">
        <v>0</v>
      </c>
      <c r="L98" s="71">
        <v>0</v>
      </c>
    </row>
    <row r="99" spans="1:12" ht="22.5" x14ac:dyDescent="0.25">
      <c r="A99" s="5" t="s">
        <v>88</v>
      </c>
      <c r="B99" s="103">
        <v>41033900</v>
      </c>
      <c r="C99" s="66">
        <v>16797400</v>
      </c>
      <c r="D99" s="81">
        <v>12358600</v>
      </c>
      <c r="E99" s="81">
        <v>10054600</v>
      </c>
      <c r="F99" s="68">
        <f t="shared" si="8"/>
        <v>73.57448176503506</v>
      </c>
      <c r="G99" s="59">
        <f t="shared" si="9"/>
        <v>122.91488472937759</v>
      </c>
      <c r="H99" s="99">
        <v>0</v>
      </c>
      <c r="I99" s="81">
        <v>0</v>
      </c>
      <c r="J99" s="81">
        <v>0</v>
      </c>
      <c r="K99" s="70">
        <v>0</v>
      </c>
      <c r="L99" s="71">
        <v>0</v>
      </c>
    </row>
    <row r="100" spans="1:12" ht="22.5" x14ac:dyDescent="0.25">
      <c r="A100" s="5" t="s">
        <v>87</v>
      </c>
      <c r="B100" s="103">
        <v>41034200</v>
      </c>
      <c r="C100" s="66">
        <v>0</v>
      </c>
      <c r="D100" s="81">
        <v>0</v>
      </c>
      <c r="E100" s="81">
        <v>2612400</v>
      </c>
      <c r="F100" s="68">
        <v>0</v>
      </c>
      <c r="G100" s="59">
        <f t="shared" si="9"/>
        <v>0</v>
      </c>
      <c r="H100" s="99">
        <v>0</v>
      </c>
      <c r="I100" s="81">
        <v>0</v>
      </c>
      <c r="J100" s="81">
        <v>0</v>
      </c>
      <c r="K100" s="70">
        <v>0</v>
      </c>
      <c r="L100" s="71">
        <v>0</v>
      </c>
    </row>
    <row r="101" spans="1:12" s="25" customFormat="1" ht="63" customHeight="1" x14ac:dyDescent="0.25">
      <c r="A101" s="124" t="s">
        <v>139</v>
      </c>
      <c r="B101" s="103">
        <v>41034600</v>
      </c>
      <c r="C101" s="66">
        <v>224000</v>
      </c>
      <c r="D101" s="67">
        <v>224000</v>
      </c>
      <c r="E101" s="67">
        <v>168000</v>
      </c>
      <c r="F101" s="68"/>
      <c r="G101" s="59">
        <f t="shared" si="9"/>
        <v>133.33333333333331</v>
      </c>
      <c r="H101" s="99"/>
      <c r="I101" s="81"/>
      <c r="J101" s="81"/>
      <c r="K101" s="70"/>
      <c r="L101" s="71"/>
    </row>
    <row r="102" spans="1:12" x14ac:dyDescent="0.25">
      <c r="A102" s="13" t="s">
        <v>76</v>
      </c>
      <c r="B102" s="102">
        <v>41040000</v>
      </c>
      <c r="C102" s="72">
        <f>C103+C104</f>
        <v>3307257</v>
      </c>
      <c r="D102" s="72">
        <f>D103+D104</f>
        <v>2702357</v>
      </c>
      <c r="E102" s="72">
        <f>E103</f>
        <v>1353888</v>
      </c>
      <c r="F102" s="68">
        <f t="shared" si="8"/>
        <v>81.709918521602646</v>
      </c>
      <c r="G102" s="59">
        <f t="shared" si="9"/>
        <v>199.59974532605355</v>
      </c>
      <c r="H102" s="97">
        <v>0</v>
      </c>
      <c r="I102" s="98">
        <v>0</v>
      </c>
      <c r="J102" s="98">
        <v>0</v>
      </c>
      <c r="K102" s="70">
        <v>0</v>
      </c>
      <c r="L102" s="71">
        <v>0</v>
      </c>
    </row>
    <row r="103" spans="1:12" ht="67.5" x14ac:dyDescent="0.25">
      <c r="A103" s="5" t="s">
        <v>90</v>
      </c>
      <c r="B103" s="103">
        <v>41040200</v>
      </c>
      <c r="C103" s="66">
        <v>2418400</v>
      </c>
      <c r="D103" s="67">
        <v>1813500</v>
      </c>
      <c r="E103" s="67">
        <v>1353888</v>
      </c>
      <c r="F103" s="68">
        <f t="shared" si="8"/>
        <v>74.98759510420112</v>
      </c>
      <c r="G103" s="59">
        <f t="shared" si="9"/>
        <v>133.94756434801107</v>
      </c>
      <c r="H103" s="69">
        <v>0</v>
      </c>
      <c r="I103" s="67">
        <v>0</v>
      </c>
      <c r="J103" s="67">
        <v>0</v>
      </c>
      <c r="K103" s="70">
        <v>0</v>
      </c>
      <c r="L103" s="71">
        <v>0</v>
      </c>
    </row>
    <row r="104" spans="1:12" s="25" customFormat="1" x14ac:dyDescent="0.25">
      <c r="A104" s="5" t="s">
        <v>120</v>
      </c>
      <c r="B104" s="103">
        <v>41040400</v>
      </c>
      <c r="C104" s="66">
        <v>888857</v>
      </c>
      <c r="D104" s="67">
        <v>888857</v>
      </c>
      <c r="E104" s="67">
        <v>0</v>
      </c>
      <c r="F104" s="68">
        <v>0</v>
      </c>
      <c r="G104" s="59">
        <v>0</v>
      </c>
      <c r="H104" s="69">
        <v>0</v>
      </c>
      <c r="I104" s="67">
        <v>0</v>
      </c>
      <c r="J104" s="67">
        <v>0</v>
      </c>
      <c r="K104" s="70">
        <v>0</v>
      </c>
      <c r="L104" s="71">
        <v>0</v>
      </c>
    </row>
    <row r="105" spans="1:12" x14ac:dyDescent="0.25">
      <c r="A105" s="13" t="s">
        <v>74</v>
      </c>
      <c r="B105" s="102">
        <v>41050000</v>
      </c>
      <c r="C105" s="72">
        <f>C107+C111+C109+C113+C114+C110</f>
        <v>2369632</v>
      </c>
      <c r="D105" s="72">
        <f>D107+D111+D109+D114+D113+D110</f>
        <v>1675207</v>
      </c>
      <c r="E105" s="72">
        <f>E107+E111+E108+E109+E110+E113+E114+E106+E112</f>
        <v>2020504</v>
      </c>
      <c r="F105" s="68">
        <f t="shared" si="8"/>
        <v>70.694816747916974</v>
      </c>
      <c r="G105" s="59">
        <f t="shared" si="9"/>
        <v>82.910353060424526</v>
      </c>
      <c r="H105" s="97">
        <f>H113</f>
        <v>160000</v>
      </c>
      <c r="I105" s="98">
        <v>0</v>
      </c>
      <c r="J105" s="98">
        <v>0</v>
      </c>
      <c r="K105" s="70">
        <v>0</v>
      </c>
      <c r="L105" s="71">
        <v>0</v>
      </c>
    </row>
    <row r="106" spans="1:12" s="25" customFormat="1" ht="109.5" customHeight="1" x14ac:dyDescent="0.25">
      <c r="A106" s="124" t="s">
        <v>140</v>
      </c>
      <c r="B106" s="103">
        <v>41050900</v>
      </c>
      <c r="C106" s="66">
        <v>0</v>
      </c>
      <c r="D106" s="66">
        <v>0</v>
      </c>
      <c r="E106" s="66">
        <v>443600</v>
      </c>
      <c r="F106" s="68"/>
      <c r="G106" s="59"/>
      <c r="H106" s="97"/>
      <c r="I106" s="98"/>
      <c r="J106" s="98"/>
      <c r="K106" s="70"/>
      <c r="L106" s="71"/>
    </row>
    <row r="107" spans="1:12" ht="45.75" x14ac:dyDescent="0.25">
      <c r="A107" s="23" t="s">
        <v>85</v>
      </c>
      <c r="B107" s="103">
        <v>41051000</v>
      </c>
      <c r="C107" s="66">
        <v>1374000</v>
      </c>
      <c r="D107" s="67">
        <v>760585</v>
      </c>
      <c r="E107" s="67">
        <v>681641</v>
      </c>
      <c r="F107" s="68">
        <f t="shared" si="8"/>
        <v>55.355531295487623</v>
      </c>
      <c r="G107" s="59">
        <f t="shared" si="9"/>
        <v>111.58146296951034</v>
      </c>
      <c r="H107" s="66">
        <v>0</v>
      </c>
      <c r="I107" s="66">
        <v>0</v>
      </c>
      <c r="J107" s="66">
        <v>0</v>
      </c>
      <c r="K107" s="70">
        <v>0</v>
      </c>
      <c r="L107" s="71">
        <v>0</v>
      </c>
    </row>
    <row r="108" spans="1:12" s="25" customFormat="1" x14ac:dyDescent="0.25">
      <c r="A108" s="23"/>
      <c r="B108" s="103">
        <v>41051100</v>
      </c>
      <c r="C108" s="66"/>
      <c r="D108" s="67"/>
      <c r="E108" s="67">
        <v>153000</v>
      </c>
      <c r="F108" s="68"/>
      <c r="G108" s="59">
        <v>0</v>
      </c>
      <c r="H108" s="66"/>
      <c r="I108" s="66"/>
      <c r="J108" s="66"/>
      <c r="K108" s="70"/>
      <c r="L108" s="71"/>
    </row>
    <row r="109" spans="1:12" s="25" customFormat="1" ht="57" x14ac:dyDescent="0.25">
      <c r="A109" s="23" t="s">
        <v>108</v>
      </c>
      <c r="B109" s="103">
        <v>41051200</v>
      </c>
      <c r="C109" s="66">
        <v>183612</v>
      </c>
      <c r="D109" s="67">
        <v>109549</v>
      </c>
      <c r="E109" s="67">
        <v>15317</v>
      </c>
      <c r="F109" s="68">
        <f t="shared" si="8"/>
        <v>59.663311766115498</v>
      </c>
      <c r="G109" s="59">
        <v>0</v>
      </c>
      <c r="H109" s="66">
        <v>0</v>
      </c>
      <c r="I109" s="66">
        <v>0</v>
      </c>
      <c r="J109" s="66">
        <v>0</v>
      </c>
      <c r="K109" s="70">
        <v>0</v>
      </c>
      <c r="L109" s="71">
        <v>0</v>
      </c>
    </row>
    <row r="110" spans="1:12" s="25" customFormat="1" x14ac:dyDescent="0.25">
      <c r="A110" s="23"/>
      <c r="B110" s="103">
        <v>41051400</v>
      </c>
      <c r="C110" s="66">
        <v>335100</v>
      </c>
      <c r="D110" s="67">
        <v>335100</v>
      </c>
      <c r="E110" s="67">
        <v>244692</v>
      </c>
      <c r="F110" s="68"/>
      <c r="G110" s="59">
        <v>0</v>
      </c>
      <c r="H110" s="66"/>
      <c r="I110" s="66"/>
      <c r="J110" s="66"/>
      <c r="K110" s="70"/>
      <c r="L110" s="71"/>
    </row>
    <row r="111" spans="1:12" ht="45" x14ac:dyDescent="0.25">
      <c r="A111" s="5" t="s">
        <v>58</v>
      </c>
      <c r="B111" s="103">
        <v>41051500</v>
      </c>
      <c r="C111" s="66">
        <v>0</v>
      </c>
      <c r="D111" s="67">
        <v>0</v>
      </c>
      <c r="E111" s="67">
        <v>44154</v>
      </c>
      <c r="F111" s="68">
        <v>0</v>
      </c>
      <c r="G111" s="59">
        <f t="shared" si="9"/>
        <v>0</v>
      </c>
      <c r="H111" s="66">
        <v>0</v>
      </c>
      <c r="I111" s="66">
        <v>0</v>
      </c>
      <c r="J111" s="66">
        <v>0</v>
      </c>
      <c r="K111" s="70">
        <v>0</v>
      </c>
      <c r="L111" s="71">
        <v>0</v>
      </c>
    </row>
    <row r="112" spans="1:12" s="25" customFormat="1" ht="67.5" x14ac:dyDescent="0.25">
      <c r="A112" s="5" t="s">
        <v>141</v>
      </c>
      <c r="B112" s="103">
        <v>41053000</v>
      </c>
      <c r="C112" s="66">
        <v>0</v>
      </c>
      <c r="D112" s="67">
        <v>0</v>
      </c>
      <c r="E112" s="67">
        <v>101900</v>
      </c>
      <c r="F112" s="68">
        <v>0</v>
      </c>
      <c r="G112" s="59">
        <f t="shared" si="9"/>
        <v>0</v>
      </c>
      <c r="H112" s="66"/>
      <c r="I112" s="66"/>
      <c r="J112" s="66"/>
      <c r="K112" s="70"/>
      <c r="L112" s="71"/>
    </row>
    <row r="113" spans="1:14" s="25" customFormat="1" x14ac:dyDescent="0.25">
      <c r="A113" s="5" t="s">
        <v>68</v>
      </c>
      <c r="B113" s="103">
        <v>41053900</v>
      </c>
      <c r="C113" s="66">
        <v>202440</v>
      </c>
      <c r="D113" s="67">
        <v>195493</v>
      </c>
      <c r="E113" s="67">
        <v>200000</v>
      </c>
      <c r="F113" s="68">
        <f t="shared" si="8"/>
        <v>96.568365935585859</v>
      </c>
      <c r="G113" s="59">
        <v>0</v>
      </c>
      <c r="H113" s="66">
        <v>160000</v>
      </c>
      <c r="I113" s="66">
        <v>0</v>
      </c>
      <c r="J113" s="66">
        <v>0</v>
      </c>
      <c r="K113" s="70">
        <v>0</v>
      </c>
      <c r="L113" s="71">
        <v>0</v>
      </c>
    </row>
    <row r="114" spans="1:14" s="25" customFormat="1" ht="56.25" x14ac:dyDescent="0.25">
      <c r="A114" s="5" t="s">
        <v>109</v>
      </c>
      <c r="B114" s="103">
        <v>41055000</v>
      </c>
      <c r="C114" s="66">
        <v>274480</v>
      </c>
      <c r="D114" s="67">
        <v>274480</v>
      </c>
      <c r="E114" s="67">
        <v>136200</v>
      </c>
      <c r="F114" s="68">
        <f t="shared" si="8"/>
        <v>100</v>
      </c>
      <c r="G114" s="59">
        <v>0</v>
      </c>
      <c r="H114" s="66">
        <v>0</v>
      </c>
      <c r="I114" s="66">
        <v>0</v>
      </c>
      <c r="J114" s="66">
        <v>0</v>
      </c>
      <c r="K114" s="70">
        <v>0</v>
      </c>
      <c r="L114" s="71">
        <v>0</v>
      </c>
    </row>
    <row r="115" spans="1:14" x14ac:dyDescent="0.25">
      <c r="A115" s="4" t="s">
        <v>53</v>
      </c>
      <c r="B115" s="104">
        <v>50000000</v>
      </c>
      <c r="C115" s="55">
        <v>0</v>
      </c>
      <c r="D115" s="96">
        <v>0</v>
      </c>
      <c r="E115" s="96">
        <v>0</v>
      </c>
      <c r="F115" s="68">
        <v>0</v>
      </c>
      <c r="G115" s="59">
        <v>0</v>
      </c>
      <c r="H115" s="55">
        <f>H116</f>
        <v>60350</v>
      </c>
      <c r="I115" s="93">
        <f t="shared" ref="I115:J115" si="10">I116</f>
        <v>166750</v>
      </c>
      <c r="J115" s="55">
        <f t="shared" si="10"/>
        <v>78735</v>
      </c>
      <c r="K115" s="123">
        <f t="shared" ref="K115:K116" si="11">(I115/H115)*100</f>
        <v>276.30488815244411</v>
      </c>
      <c r="L115" s="71">
        <f t="shared" ref="L115:L116" si="12">(I115/J115)*100</f>
        <v>211.78637200736651</v>
      </c>
    </row>
    <row r="116" spans="1:14" ht="45" x14ac:dyDescent="0.25">
      <c r="A116" s="5" t="s">
        <v>54</v>
      </c>
      <c r="B116" s="103">
        <v>50110000</v>
      </c>
      <c r="C116" s="66">
        <v>0</v>
      </c>
      <c r="D116" s="67">
        <v>0</v>
      </c>
      <c r="E116" s="67">
        <v>0</v>
      </c>
      <c r="F116" s="68">
        <v>0</v>
      </c>
      <c r="G116" s="59">
        <v>0</v>
      </c>
      <c r="H116" s="69">
        <v>60350</v>
      </c>
      <c r="I116" s="67">
        <v>166750</v>
      </c>
      <c r="J116" s="67">
        <v>78735</v>
      </c>
      <c r="K116" s="123">
        <f t="shared" si="11"/>
        <v>276.30488815244411</v>
      </c>
      <c r="L116" s="71">
        <f t="shared" si="12"/>
        <v>211.78637200736651</v>
      </c>
    </row>
    <row r="117" spans="1:14" s="25" customFormat="1" ht="25.5" x14ac:dyDescent="0.25">
      <c r="A117" s="53" t="s">
        <v>124</v>
      </c>
      <c r="B117" s="103"/>
      <c r="C117" s="55">
        <f>C16+C62</f>
        <v>23995175</v>
      </c>
      <c r="D117" s="55">
        <f>D16+D62</f>
        <v>18396712</v>
      </c>
      <c r="E117" s="55">
        <f>E16+E62</f>
        <v>14393935</v>
      </c>
      <c r="F117" s="58">
        <f t="shared" ref="F117" si="13">(D117/C117)*100</f>
        <v>76.668380205603839</v>
      </c>
      <c r="G117" s="59">
        <f t="shared" ref="G117" si="14">(D117/E117)*100</f>
        <v>127.80877501531027</v>
      </c>
      <c r="H117" s="55">
        <f>H16+H62+H88+H116</f>
        <v>27034372</v>
      </c>
      <c r="I117" s="55">
        <f>I16+I62+I88+I116</f>
        <v>26447895</v>
      </c>
      <c r="J117" s="60">
        <f>J16+J62+J88+J116</f>
        <v>913648</v>
      </c>
      <c r="K117" s="123">
        <f t="shared" ref="K117" si="15">(I117/H117)*100</f>
        <v>97.830624658120414</v>
      </c>
      <c r="L117" s="122" t="s">
        <v>132</v>
      </c>
    </row>
    <row r="118" spans="1:14" ht="23.25" customHeight="1" x14ac:dyDescent="0.25">
      <c r="A118" s="54" t="s">
        <v>77</v>
      </c>
      <c r="B118" s="104"/>
      <c r="C118" s="56">
        <f>C115+C94+C62+C16</f>
        <v>71135564</v>
      </c>
      <c r="D118" s="56">
        <f>D115+D94+D62+D16</f>
        <v>53688076</v>
      </c>
      <c r="E118" s="56">
        <f>E115+E94+E62+E16</f>
        <v>45816027</v>
      </c>
      <c r="F118" s="57">
        <f>(D118/C118)*100</f>
        <v>75.472904101807643</v>
      </c>
      <c r="G118" s="125">
        <f>(D118/E118)*100</f>
        <v>117.181867384529</v>
      </c>
      <c r="H118" s="56">
        <f>H115+H94+H62+H16+H88</f>
        <v>27194372</v>
      </c>
      <c r="I118" s="56">
        <f>I115+I94+I62+I16+I88</f>
        <v>26447895</v>
      </c>
      <c r="J118" s="56">
        <f>J115+J94+J62+J16+J88</f>
        <v>913648</v>
      </c>
      <c r="K118" s="57">
        <f>(I118/H118)*100</f>
        <v>97.255031298387777</v>
      </c>
      <c r="L118" s="122" t="s">
        <v>132</v>
      </c>
      <c r="N118" s="64"/>
    </row>
    <row r="119" spans="1:14" x14ac:dyDescent="0.25">
      <c r="A119" s="18"/>
      <c r="B119" s="19"/>
      <c r="C119" s="20"/>
      <c r="D119" s="20"/>
      <c r="E119" s="20"/>
      <c r="F119" s="20"/>
      <c r="G119" s="21"/>
      <c r="H119" s="20"/>
      <c r="I119" s="22"/>
      <c r="J119" s="22"/>
      <c r="K119" s="22"/>
      <c r="L119" s="21"/>
    </row>
    <row r="120" spans="1:14" x14ac:dyDescent="0.25">
      <c r="A120" s="126" t="s">
        <v>126</v>
      </c>
      <c r="B120" s="127"/>
      <c r="C120" s="127"/>
      <c r="D120" s="127"/>
      <c r="E120" s="127"/>
      <c r="F120" s="127"/>
      <c r="G120" s="127"/>
      <c r="H120" s="127"/>
      <c r="I120" s="127"/>
      <c r="J120" s="127"/>
      <c r="K120" s="127"/>
      <c r="L120" s="128"/>
    </row>
    <row r="121" spans="1:14" ht="15.75" x14ac:dyDescent="0.25">
      <c r="A121" s="28" t="s">
        <v>112</v>
      </c>
      <c r="B121" s="106" t="s">
        <v>119</v>
      </c>
      <c r="C121" s="52">
        <v>11001750</v>
      </c>
      <c r="D121" s="65">
        <v>7821732</v>
      </c>
      <c r="E121" s="65">
        <v>7465733</v>
      </c>
      <c r="F121" s="108">
        <f>(D121/C121)*100</f>
        <v>71.095343922557774</v>
      </c>
      <c r="G121" s="108">
        <f>(D121/E121)*100</f>
        <v>104.76844001787902</v>
      </c>
      <c r="H121" s="65">
        <f>17300+25000</f>
        <v>42300</v>
      </c>
      <c r="I121" s="65">
        <v>42255</v>
      </c>
      <c r="J121" s="65">
        <v>42000</v>
      </c>
      <c r="K121" s="108">
        <f>(I121/H121)*100</f>
        <v>99.893617021276597</v>
      </c>
      <c r="L121" s="108">
        <f>(I121/J121)*100</f>
        <v>100.60714285714285</v>
      </c>
    </row>
    <row r="122" spans="1:14" ht="25.5" x14ac:dyDescent="0.25">
      <c r="A122" s="30" t="s">
        <v>113</v>
      </c>
      <c r="B122" s="107">
        <v>1000</v>
      </c>
      <c r="C122" s="65">
        <v>46432917</v>
      </c>
      <c r="D122" s="65">
        <v>30729526</v>
      </c>
      <c r="E122" s="65">
        <v>24270603</v>
      </c>
      <c r="F122" s="108">
        <f t="shared" ref="F122:F129" si="16">(D122/C122)*100</f>
        <v>66.180477095591471</v>
      </c>
      <c r="G122" s="108">
        <f t="shared" ref="G122:G130" si="17">(D122/E122)*100</f>
        <v>126.61212414046739</v>
      </c>
      <c r="H122" s="65">
        <v>26366539</v>
      </c>
      <c r="I122" s="65">
        <v>25376749</v>
      </c>
      <c r="J122" s="65">
        <v>964307</v>
      </c>
      <c r="K122" s="108">
        <f t="shared" ref="K122:K132" si="18">(I122/H122)*100</f>
        <v>96.246037449207876</v>
      </c>
      <c r="L122" s="122" t="s">
        <v>143</v>
      </c>
    </row>
    <row r="123" spans="1:14" x14ac:dyDescent="0.25">
      <c r="A123" s="30" t="s">
        <v>114</v>
      </c>
      <c r="B123" s="107">
        <v>2000</v>
      </c>
      <c r="C123" s="65">
        <v>5702707</v>
      </c>
      <c r="D123" s="65">
        <v>4645711</v>
      </c>
      <c r="E123" s="65">
        <v>1211736</v>
      </c>
      <c r="F123" s="108">
        <f t="shared" si="16"/>
        <v>81.465013019255593</v>
      </c>
      <c r="G123" s="108">
        <f t="shared" si="17"/>
        <v>383.39299979533496</v>
      </c>
      <c r="H123" s="65">
        <v>585058</v>
      </c>
      <c r="I123" s="65">
        <v>585058</v>
      </c>
      <c r="J123" s="65">
        <v>649400</v>
      </c>
      <c r="K123" s="108">
        <f t="shared" si="18"/>
        <v>100</v>
      </c>
      <c r="L123" s="108">
        <f t="shared" ref="L123:L128" si="19">(I123/J123)*100</f>
        <v>90.092085001539886</v>
      </c>
    </row>
    <row r="124" spans="1:14" ht="29.25" x14ac:dyDescent="0.25">
      <c r="A124" s="31" t="s">
        <v>115</v>
      </c>
      <c r="B124" s="107">
        <v>3000</v>
      </c>
      <c r="C124" s="65">
        <v>3995957</v>
      </c>
      <c r="D124" s="65">
        <v>2560326</v>
      </c>
      <c r="E124" s="65">
        <v>2012638</v>
      </c>
      <c r="F124" s="108">
        <f t="shared" si="16"/>
        <v>64.072911695496231</v>
      </c>
      <c r="G124" s="108">
        <f t="shared" si="17"/>
        <v>127.21244456280762</v>
      </c>
      <c r="H124" s="65">
        <v>402194</v>
      </c>
      <c r="I124" s="65">
        <v>381664</v>
      </c>
      <c r="J124" s="65">
        <v>17400</v>
      </c>
      <c r="K124" s="108">
        <f t="shared" si="18"/>
        <v>94.895498192414607</v>
      </c>
      <c r="L124" s="122" t="s">
        <v>133</v>
      </c>
    </row>
    <row r="125" spans="1:14" ht="25.5" x14ac:dyDescent="0.25">
      <c r="A125" s="30" t="s">
        <v>116</v>
      </c>
      <c r="B125" s="107">
        <v>4000</v>
      </c>
      <c r="C125" s="65">
        <v>3520555</v>
      </c>
      <c r="D125" s="65">
        <v>2330651</v>
      </c>
      <c r="E125" s="65">
        <v>2084536</v>
      </c>
      <c r="F125" s="108">
        <f t="shared" si="16"/>
        <v>66.201238157051947</v>
      </c>
      <c r="G125" s="108">
        <f t="shared" si="17"/>
        <v>111.80670422578454</v>
      </c>
      <c r="H125" s="65">
        <v>435101</v>
      </c>
      <c r="I125" s="65">
        <v>434022</v>
      </c>
      <c r="J125" s="65">
        <v>36099</v>
      </c>
      <c r="K125" s="108">
        <f t="shared" si="18"/>
        <v>99.752011601903916</v>
      </c>
      <c r="L125" s="122" t="s">
        <v>144</v>
      </c>
    </row>
    <row r="126" spans="1:14" x14ac:dyDescent="0.25">
      <c r="A126" s="30" t="s">
        <v>117</v>
      </c>
      <c r="B126" s="107">
        <v>5000</v>
      </c>
      <c r="C126" s="65">
        <v>4154839</v>
      </c>
      <c r="D126" s="65">
        <v>1912692</v>
      </c>
      <c r="E126" s="65">
        <v>0</v>
      </c>
      <c r="F126" s="108">
        <f t="shared" si="16"/>
        <v>46.035285603124457</v>
      </c>
      <c r="G126" s="108">
        <v>0</v>
      </c>
      <c r="H126" s="65">
        <v>106000</v>
      </c>
      <c r="I126" s="65">
        <v>87571</v>
      </c>
      <c r="J126" s="65">
        <v>0</v>
      </c>
      <c r="K126" s="108">
        <f t="shared" si="18"/>
        <v>82.614150943396226</v>
      </c>
      <c r="L126" s="108">
        <v>0</v>
      </c>
    </row>
    <row r="127" spans="1:14" ht="29.25" x14ac:dyDescent="0.25">
      <c r="A127" s="31" t="s">
        <v>118</v>
      </c>
      <c r="B127" s="107">
        <v>6000</v>
      </c>
      <c r="C127" s="65">
        <v>2289071</v>
      </c>
      <c r="D127" s="65">
        <v>1472158</v>
      </c>
      <c r="E127" s="65">
        <v>1365446</v>
      </c>
      <c r="F127" s="108">
        <f t="shared" si="16"/>
        <v>64.312465624701019</v>
      </c>
      <c r="G127" s="108">
        <f t="shared" si="17"/>
        <v>107.8151754078887</v>
      </c>
      <c r="H127" s="65">
        <v>721160</v>
      </c>
      <c r="I127" s="65">
        <v>81090</v>
      </c>
      <c r="J127" s="65">
        <v>72900</v>
      </c>
      <c r="K127" s="108">
        <f t="shared" si="18"/>
        <v>11.244384047922791</v>
      </c>
      <c r="L127" s="108">
        <f t="shared" si="19"/>
        <v>111.23456790123456</v>
      </c>
    </row>
    <row r="128" spans="1:14" x14ac:dyDescent="0.25">
      <c r="A128" s="30" t="s">
        <v>121</v>
      </c>
      <c r="B128" s="107">
        <v>7000</v>
      </c>
      <c r="C128" s="65">
        <v>758000</v>
      </c>
      <c r="D128" s="65">
        <v>485735</v>
      </c>
      <c r="E128" s="65">
        <v>23900</v>
      </c>
      <c r="F128" s="108">
        <f t="shared" si="16"/>
        <v>64.081134564643804</v>
      </c>
      <c r="G128" s="108">
        <v>0</v>
      </c>
      <c r="H128" s="65">
        <v>904322</v>
      </c>
      <c r="I128" s="65">
        <v>880175</v>
      </c>
      <c r="J128" s="65">
        <v>1072025</v>
      </c>
      <c r="K128" s="108">
        <f t="shared" si="18"/>
        <v>97.329822784362207</v>
      </c>
      <c r="L128" s="108">
        <f t="shared" si="19"/>
        <v>82.103962127748886</v>
      </c>
    </row>
    <row r="129" spans="1:12" x14ac:dyDescent="0.25">
      <c r="A129" s="30" t="s">
        <v>122</v>
      </c>
      <c r="B129" s="107">
        <v>8000</v>
      </c>
      <c r="C129" s="65">
        <v>46000</v>
      </c>
      <c r="D129" s="65">
        <v>16950</v>
      </c>
      <c r="E129" s="65">
        <v>53765</v>
      </c>
      <c r="F129" s="108">
        <f t="shared" si="16"/>
        <v>36.847826086956523</v>
      </c>
      <c r="G129" s="108">
        <v>0</v>
      </c>
      <c r="H129" s="65">
        <f>9000</f>
        <v>9000</v>
      </c>
      <c r="I129" s="65">
        <v>0</v>
      </c>
      <c r="J129" s="65">
        <v>0</v>
      </c>
      <c r="K129" s="108">
        <f t="shared" si="18"/>
        <v>0</v>
      </c>
      <c r="L129" s="108">
        <v>0</v>
      </c>
    </row>
    <row r="130" spans="1:12" ht="25.5" x14ac:dyDescent="0.25">
      <c r="A130" s="30" t="s">
        <v>123</v>
      </c>
      <c r="B130" s="107">
        <v>9000</v>
      </c>
      <c r="C130" s="65">
        <v>61110</v>
      </c>
      <c r="D130" s="65">
        <v>49045</v>
      </c>
      <c r="E130" s="65">
        <v>3269438</v>
      </c>
      <c r="F130" s="108">
        <v>0</v>
      </c>
      <c r="G130" s="108">
        <f t="shared" si="17"/>
        <v>1.500104910996936</v>
      </c>
      <c r="H130" s="65">
        <v>48000</v>
      </c>
      <c r="I130" s="65">
        <v>48000</v>
      </c>
      <c r="J130" s="65">
        <v>800000</v>
      </c>
      <c r="K130" s="108"/>
      <c r="L130" s="122" t="s">
        <v>145</v>
      </c>
    </row>
    <row r="131" spans="1:12" x14ac:dyDescent="0.25">
      <c r="A131" s="29"/>
      <c r="B131" s="29"/>
      <c r="C131" s="65"/>
      <c r="D131" s="65"/>
      <c r="E131" s="65"/>
      <c r="F131" s="65"/>
      <c r="G131" s="65"/>
      <c r="H131" s="65"/>
      <c r="I131" s="65"/>
      <c r="J131" s="65"/>
      <c r="K131" s="108"/>
      <c r="L131" s="108">
        <v>0</v>
      </c>
    </row>
    <row r="132" spans="1:12" ht="25.5" x14ac:dyDescent="0.25">
      <c r="A132" s="54" t="s">
        <v>77</v>
      </c>
      <c r="B132" s="29"/>
      <c r="C132" s="109">
        <f>SUM(C121:C131)</f>
        <v>77962906</v>
      </c>
      <c r="D132" s="110">
        <f>SUM(D121:D131)</f>
        <v>52024526</v>
      </c>
      <c r="E132" s="112">
        <f>SUM(E121:E131)</f>
        <v>41757795</v>
      </c>
      <c r="F132" s="111">
        <f>(D132/C132)*100</f>
        <v>66.729844575059843</v>
      </c>
      <c r="G132" s="111">
        <f>(D132/E132)*100</f>
        <v>124.58638201562127</v>
      </c>
      <c r="H132" s="112">
        <f>SUM(H121:H130)</f>
        <v>29619674</v>
      </c>
      <c r="I132" s="112">
        <f t="shared" ref="I132:J132" si="20">SUM(I121:I130)</f>
        <v>27916584</v>
      </c>
      <c r="J132" s="112">
        <f t="shared" si="20"/>
        <v>3654131</v>
      </c>
      <c r="K132" s="111">
        <f t="shared" si="18"/>
        <v>94.250139282424243</v>
      </c>
      <c r="L132" s="122" t="s">
        <v>146</v>
      </c>
    </row>
    <row r="133" spans="1:12" x14ac:dyDescent="0.25">
      <c r="I133" s="1"/>
      <c r="J133" s="1"/>
      <c r="K133" s="1"/>
      <c r="L133" s="1"/>
    </row>
    <row r="134" spans="1:12" x14ac:dyDescent="0.25">
      <c r="I134" s="1"/>
      <c r="J134" s="1"/>
      <c r="K134" s="1"/>
      <c r="L134" s="1"/>
    </row>
    <row r="135" spans="1:12" x14ac:dyDescent="0.25">
      <c r="I135" s="1"/>
      <c r="J135" s="1"/>
      <c r="K135" s="1"/>
      <c r="L135" s="1"/>
    </row>
    <row r="136" spans="1:12" ht="18.75" x14ac:dyDescent="0.3">
      <c r="B136" s="118" t="s">
        <v>127</v>
      </c>
      <c r="C136" s="118"/>
      <c r="D136" s="118"/>
      <c r="E136" s="118"/>
      <c r="F136" s="118"/>
      <c r="G136" s="118"/>
      <c r="H136" s="118" t="s">
        <v>128</v>
      </c>
      <c r="I136" s="119"/>
      <c r="J136" s="1"/>
      <c r="K136" s="1"/>
      <c r="L136" s="1"/>
    </row>
    <row r="137" spans="1:12" x14ac:dyDescent="0.25">
      <c r="I137" s="1"/>
      <c r="J137" s="1"/>
      <c r="K137" s="1"/>
      <c r="L137" s="1"/>
    </row>
    <row r="138" spans="1:12" x14ac:dyDescent="0.25">
      <c r="I138" s="1"/>
      <c r="J138" s="1"/>
      <c r="K138" s="1"/>
      <c r="L138" s="1"/>
    </row>
    <row r="139" spans="1:12" x14ac:dyDescent="0.25">
      <c r="I139" s="1"/>
      <c r="J139" s="1"/>
      <c r="K139" s="1"/>
      <c r="L139" s="1"/>
    </row>
    <row r="140" spans="1:12" x14ac:dyDescent="0.25">
      <c r="I140" s="1"/>
      <c r="J140" s="1"/>
      <c r="K140" s="1"/>
      <c r="L140" s="1"/>
    </row>
    <row r="141" spans="1:12" x14ac:dyDescent="0.25">
      <c r="I141" s="1"/>
      <c r="J141" s="1"/>
      <c r="K141" s="1"/>
      <c r="L141" s="1"/>
    </row>
    <row r="142" spans="1:12" x14ac:dyDescent="0.25">
      <c r="I142" s="1"/>
      <c r="J142" s="1"/>
      <c r="K142" s="1"/>
      <c r="L142" s="1"/>
    </row>
    <row r="143" spans="1:12" x14ac:dyDescent="0.25">
      <c r="I143" s="1"/>
      <c r="J143" s="1"/>
      <c r="K143" s="1"/>
      <c r="L143" s="1"/>
    </row>
    <row r="144" spans="1:12" x14ac:dyDescent="0.25">
      <c r="I144" s="1"/>
      <c r="J144" s="1"/>
      <c r="K144" s="1"/>
      <c r="L144" s="1"/>
    </row>
    <row r="145" spans="9:12" x14ac:dyDescent="0.25">
      <c r="I145" s="1"/>
      <c r="J145" s="1"/>
      <c r="K145" s="1"/>
      <c r="L145" s="1"/>
    </row>
    <row r="146" spans="9:12" x14ac:dyDescent="0.25">
      <c r="I146" s="1"/>
      <c r="J146" s="1"/>
      <c r="K146" s="1"/>
      <c r="L146" s="1"/>
    </row>
    <row r="147" spans="9:12" x14ac:dyDescent="0.25">
      <c r="I147" s="1"/>
      <c r="J147" s="1"/>
      <c r="K147" s="1"/>
      <c r="L147" s="1"/>
    </row>
    <row r="148" spans="9:12" x14ac:dyDescent="0.25">
      <c r="I148" s="1"/>
      <c r="J148" s="1"/>
      <c r="K148" s="1"/>
      <c r="L148" s="1"/>
    </row>
    <row r="149" spans="9:12" x14ac:dyDescent="0.25">
      <c r="I149" s="1"/>
      <c r="J149" s="1"/>
      <c r="K149" s="1"/>
      <c r="L149" s="1"/>
    </row>
    <row r="150" spans="9:12" x14ac:dyDescent="0.25">
      <c r="I150" s="1"/>
      <c r="J150" s="1"/>
      <c r="K150" s="1"/>
      <c r="L150" s="1"/>
    </row>
    <row r="151" spans="9:12" x14ac:dyDescent="0.25">
      <c r="I151" s="1"/>
      <c r="J151" s="1"/>
      <c r="K151" s="1"/>
      <c r="L151" s="1"/>
    </row>
    <row r="152" spans="9:12" x14ac:dyDescent="0.25">
      <c r="I152" s="1"/>
      <c r="J152" s="1"/>
      <c r="K152" s="1"/>
      <c r="L152" s="1"/>
    </row>
    <row r="153" spans="9:12" x14ac:dyDescent="0.25">
      <c r="I153" s="1"/>
      <c r="J153" s="1"/>
      <c r="K153" s="1"/>
      <c r="L153" s="1"/>
    </row>
    <row r="154" spans="9:12" x14ac:dyDescent="0.25">
      <c r="I154" s="1"/>
      <c r="J154" s="1"/>
      <c r="K154" s="1"/>
      <c r="L154" s="1"/>
    </row>
    <row r="155" spans="9:12" x14ac:dyDescent="0.25">
      <c r="I155" s="1"/>
      <c r="J155" s="1"/>
      <c r="K155" s="1"/>
      <c r="L155" s="1"/>
    </row>
    <row r="156" spans="9:12" x14ac:dyDescent="0.25">
      <c r="I156" s="1"/>
      <c r="J156" s="1"/>
      <c r="K156" s="1"/>
      <c r="L156" s="1"/>
    </row>
    <row r="157" spans="9:12" x14ac:dyDescent="0.25">
      <c r="I157" s="1"/>
      <c r="J157" s="1"/>
      <c r="K157" s="1"/>
      <c r="L157" s="1"/>
    </row>
    <row r="158" spans="9:12" x14ac:dyDescent="0.25">
      <c r="I158" s="1"/>
      <c r="J158" s="1"/>
      <c r="K158" s="1"/>
      <c r="L158" s="1"/>
    </row>
    <row r="159" spans="9:12" x14ac:dyDescent="0.25">
      <c r="I159" s="1"/>
      <c r="J159" s="1"/>
      <c r="K159" s="1"/>
      <c r="L159" s="1"/>
    </row>
    <row r="160" spans="9:12" x14ac:dyDescent="0.25">
      <c r="I160" s="1"/>
      <c r="J160" s="1"/>
      <c r="K160" s="1"/>
      <c r="L160" s="1"/>
    </row>
    <row r="161" spans="9:12" x14ac:dyDescent="0.25">
      <c r="I161" s="1"/>
      <c r="J161" s="1"/>
      <c r="K161" s="1"/>
      <c r="L161" s="1"/>
    </row>
    <row r="162" spans="9:12" x14ac:dyDescent="0.25">
      <c r="I162" s="1"/>
      <c r="J162" s="1"/>
      <c r="K162" s="1"/>
      <c r="L162" s="1"/>
    </row>
    <row r="163" spans="9:12" x14ac:dyDescent="0.25">
      <c r="I163" s="1"/>
      <c r="J163" s="1"/>
      <c r="K163" s="1"/>
      <c r="L163" s="1"/>
    </row>
    <row r="164" spans="9:12" x14ac:dyDescent="0.25">
      <c r="I164" s="1"/>
      <c r="J164" s="1"/>
      <c r="K164" s="1"/>
      <c r="L164" s="1"/>
    </row>
    <row r="165" spans="9:12" x14ac:dyDescent="0.25">
      <c r="I165" s="1"/>
      <c r="J165" s="1"/>
      <c r="K165" s="1"/>
      <c r="L165" s="1"/>
    </row>
    <row r="166" spans="9:12" x14ac:dyDescent="0.25">
      <c r="I166" s="1"/>
      <c r="J166" s="1"/>
      <c r="K166" s="1"/>
      <c r="L166" s="1"/>
    </row>
    <row r="167" spans="9:12" x14ac:dyDescent="0.25">
      <c r="I167" s="1"/>
      <c r="J167" s="1"/>
      <c r="K167" s="1"/>
      <c r="L167" s="1"/>
    </row>
    <row r="168" spans="9:12" x14ac:dyDescent="0.25">
      <c r="I168" s="1"/>
      <c r="J168" s="1"/>
      <c r="K168" s="1"/>
      <c r="L168" s="1"/>
    </row>
    <row r="169" spans="9:12" x14ac:dyDescent="0.25">
      <c r="I169" s="1"/>
      <c r="J169" s="1"/>
      <c r="K169" s="1"/>
      <c r="L169" s="1"/>
    </row>
    <row r="170" spans="9:12" x14ac:dyDescent="0.25">
      <c r="I170" s="1"/>
      <c r="J170" s="1"/>
      <c r="K170" s="1"/>
      <c r="L170" s="1"/>
    </row>
    <row r="171" spans="9:12" x14ac:dyDescent="0.25">
      <c r="I171" s="1"/>
      <c r="J171" s="1"/>
      <c r="K171" s="1"/>
      <c r="L171" s="1"/>
    </row>
    <row r="172" spans="9:12" x14ac:dyDescent="0.25">
      <c r="I172" s="1"/>
      <c r="J172" s="1"/>
      <c r="K172" s="1"/>
      <c r="L172" s="1"/>
    </row>
    <row r="173" spans="9:12" x14ac:dyDescent="0.25">
      <c r="I173" s="1"/>
      <c r="J173" s="1"/>
      <c r="K173" s="1"/>
      <c r="L173" s="1"/>
    </row>
    <row r="174" spans="9:12" x14ac:dyDescent="0.25">
      <c r="I174" s="1"/>
      <c r="J174" s="1"/>
      <c r="K174" s="1"/>
      <c r="L174" s="1"/>
    </row>
    <row r="175" spans="9:12" x14ac:dyDescent="0.25">
      <c r="I175" s="1"/>
      <c r="J175" s="1"/>
      <c r="K175" s="1"/>
      <c r="L175" s="1"/>
    </row>
    <row r="176" spans="9:12" x14ac:dyDescent="0.25">
      <c r="I176" s="1"/>
      <c r="J176" s="1"/>
      <c r="K176" s="1"/>
      <c r="L176" s="1"/>
    </row>
    <row r="177" spans="9:12" x14ac:dyDescent="0.25">
      <c r="I177" s="1"/>
      <c r="J177" s="1"/>
      <c r="K177" s="1"/>
      <c r="L177" s="1"/>
    </row>
    <row r="178" spans="9:12" x14ac:dyDescent="0.25">
      <c r="I178" s="1"/>
      <c r="J178" s="1"/>
      <c r="K178" s="1"/>
      <c r="L178" s="1"/>
    </row>
    <row r="179" spans="9:12" x14ac:dyDescent="0.25">
      <c r="I179" s="1"/>
      <c r="J179" s="1"/>
      <c r="K179" s="1"/>
      <c r="L179" s="1"/>
    </row>
    <row r="180" spans="9:12" x14ac:dyDescent="0.25">
      <c r="I180" s="1"/>
      <c r="J180" s="1"/>
      <c r="K180" s="1"/>
      <c r="L180" s="1"/>
    </row>
    <row r="181" spans="9:12" x14ac:dyDescent="0.25">
      <c r="I181" s="1"/>
      <c r="J181" s="1"/>
      <c r="K181" s="1"/>
      <c r="L181" s="1"/>
    </row>
    <row r="182" spans="9:12" x14ac:dyDescent="0.25">
      <c r="I182" s="1"/>
      <c r="J182" s="1"/>
      <c r="K182" s="1"/>
      <c r="L182" s="1"/>
    </row>
    <row r="183" spans="9:12" x14ac:dyDescent="0.25">
      <c r="I183" s="1"/>
      <c r="J183" s="1"/>
      <c r="K183" s="1"/>
      <c r="L183" s="1"/>
    </row>
    <row r="184" spans="9:12" x14ac:dyDescent="0.25">
      <c r="I184" s="1"/>
      <c r="J184" s="1"/>
      <c r="K184" s="1"/>
      <c r="L184" s="1"/>
    </row>
    <row r="185" spans="9:12" x14ac:dyDescent="0.25">
      <c r="I185" s="1"/>
      <c r="J185" s="1"/>
      <c r="K185" s="1"/>
      <c r="L185" s="1"/>
    </row>
    <row r="186" spans="9:12" x14ac:dyDescent="0.25">
      <c r="I186" s="1"/>
      <c r="J186" s="1"/>
      <c r="K186" s="1"/>
      <c r="L186" s="1"/>
    </row>
  </sheetData>
  <mergeCells count="1">
    <mergeCell ref="A120:L120"/>
  </mergeCells>
  <phoneticPr fontId="6" type="noConversion"/>
  <pageMargins left="1.1023622047244095" right="0.70866141732283472" top="0.55118110236220474" bottom="0.55118110236220474" header="0.31496062992125984" footer="0.31496062992125984"/>
  <pageSetup paperSize="9" scale="80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доходи</vt:lpstr>
      <vt:lpstr>доходи!Заголовки_для_печати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кенг</dc:creator>
  <cp:lastModifiedBy>ссссс</cp:lastModifiedBy>
  <cp:lastPrinted>2021-10-26T05:18:52Z</cp:lastPrinted>
  <dcterms:created xsi:type="dcterms:W3CDTF">2019-03-27T05:57:21Z</dcterms:created>
  <dcterms:modified xsi:type="dcterms:W3CDTF">2021-10-26T05:20:21Z</dcterms:modified>
</cp:coreProperties>
</file>