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инанси 2021\бюджет 2021\звіти по бюджету\звіт за 2021 рік\"/>
    </mc:Choice>
  </mc:AlternateContent>
  <bookViews>
    <workbookView xWindow="0" yWindow="0" windowWidth="12390" windowHeight="9315"/>
  </bookViews>
  <sheets>
    <sheet name="доходи" sheetId="1" r:id="rId1"/>
  </sheets>
  <definedNames>
    <definedName name="_xlnm.Print_Titles" localSheetId="0">доходи!$10:$14</definedName>
  </definedNames>
  <calcPr calcId="162913"/>
</workbook>
</file>

<file path=xl/calcChain.xml><?xml version="1.0" encoding="utf-8"?>
<calcChain xmlns="http://schemas.openxmlformats.org/spreadsheetml/2006/main">
  <c r="E163" i="1" l="1"/>
  <c r="E192" i="1"/>
  <c r="E191" i="1" s="1"/>
  <c r="D192" i="1"/>
  <c r="C192" i="1"/>
  <c r="E194" i="1"/>
  <c r="D194" i="1"/>
  <c r="D191" i="1" s="1"/>
  <c r="C194" i="1"/>
  <c r="C191" i="1" s="1"/>
  <c r="E185" i="1"/>
  <c r="E184" i="1" s="1"/>
  <c r="G193" i="1" l="1"/>
  <c r="G197" i="1" l="1"/>
  <c r="G196" i="1"/>
  <c r="G195" i="1"/>
  <c r="G194" i="1"/>
  <c r="G186" i="1"/>
  <c r="G184" i="1"/>
  <c r="G180" i="1"/>
  <c r="G172" i="1"/>
  <c r="G169" i="1"/>
  <c r="G166" i="1"/>
  <c r="G165" i="1"/>
  <c r="G159" i="1"/>
  <c r="G158" i="1"/>
  <c r="G157" i="1"/>
  <c r="G155" i="1"/>
  <c r="G154" i="1"/>
  <c r="G144" i="1"/>
  <c r="G143" i="1"/>
  <c r="G142" i="1"/>
  <c r="G135" i="1"/>
  <c r="G134" i="1"/>
  <c r="G133" i="1"/>
  <c r="G132" i="1"/>
  <c r="G131" i="1"/>
  <c r="G127" i="1"/>
  <c r="G126" i="1"/>
  <c r="G124" i="1"/>
  <c r="G123" i="1"/>
  <c r="G122" i="1"/>
  <c r="E178" i="1"/>
  <c r="E125" i="1"/>
  <c r="J163" i="1"/>
  <c r="J173" i="1"/>
  <c r="I173" i="1"/>
  <c r="L173" i="1" s="1"/>
  <c r="H173" i="1"/>
  <c r="L174" i="1"/>
  <c r="L168" i="1"/>
  <c r="J189" i="1"/>
  <c r="I189" i="1"/>
  <c r="H189" i="1"/>
  <c r="J191" i="1"/>
  <c r="I191" i="1"/>
  <c r="H191" i="1"/>
  <c r="F191" i="1"/>
  <c r="E187" i="1"/>
  <c r="D187" i="1"/>
  <c r="D184" i="1" s="1"/>
  <c r="C187" i="1"/>
  <c r="C184" i="1" s="1"/>
  <c r="J181" i="1"/>
  <c r="I181" i="1"/>
  <c r="H181" i="1"/>
  <c r="E181" i="1"/>
  <c r="D181" i="1"/>
  <c r="C181" i="1"/>
  <c r="D178" i="1"/>
  <c r="C178" i="1"/>
  <c r="E173" i="1"/>
  <c r="D173" i="1"/>
  <c r="C173" i="1"/>
  <c r="E171" i="1"/>
  <c r="D171" i="1"/>
  <c r="C171" i="1"/>
  <c r="I163" i="1"/>
  <c r="H163" i="1"/>
  <c r="D163" i="1"/>
  <c r="G163" i="1" s="1"/>
  <c r="C163" i="1"/>
  <c r="J160" i="1"/>
  <c r="I160" i="1"/>
  <c r="H160" i="1"/>
  <c r="K160" i="1" s="1"/>
  <c r="E160" i="1"/>
  <c r="D160" i="1"/>
  <c r="C160" i="1"/>
  <c r="J156" i="1"/>
  <c r="I156" i="1"/>
  <c r="H156" i="1"/>
  <c r="E156" i="1"/>
  <c r="D156" i="1"/>
  <c r="C156" i="1"/>
  <c r="J141" i="1"/>
  <c r="I141" i="1"/>
  <c r="H141" i="1"/>
  <c r="E141" i="1"/>
  <c r="D141" i="1"/>
  <c r="G141" i="1" s="1"/>
  <c r="C141" i="1"/>
  <c r="J145" i="1"/>
  <c r="I145" i="1"/>
  <c r="H145" i="1"/>
  <c r="E145" i="1"/>
  <c r="D145" i="1"/>
  <c r="G145" i="1" s="1"/>
  <c r="C145" i="1"/>
  <c r="L196" i="1"/>
  <c r="K196" i="1"/>
  <c r="L190" i="1"/>
  <c r="K190" i="1"/>
  <c r="K182" i="1"/>
  <c r="K176" i="1"/>
  <c r="K175" i="1"/>
  <c r="L167" i="1"/>
  <c r="K167" i="1"/>
  <c r="L166" i="1"/>
  <c r="K166" i="1"/>
  <c r="K162" i="1"/>
  <c r="K161" i="1"/>
  <c r="L158" i="1"/>
  <c r="K158" i="1"/>
  <c r="L157" i="1"/>
  <c r="K157" i="1"/>
  <c r="L154" i="1"/>
  <c r="K154" i="1"/>
  <c r="L142" i="1"/>
  <c r="K142" i="1"/>
  <c r="K139" i="1"/>
  <c r="K138" i="1"/>
  <c r="K137" i="1"/>
  <c r="L135" i="1"/>
  <c r="K135" i="1"/>
  <c r="L132" i="1"/>
  <c r="K132" i="1"/>
  <c r="K131" i="1"/>
  <c r="L127" i="1"/>
  <c r="K127" i="1"/>
  <c r="L126" i="1"/>
  <c r="K126" i="1"/>
  <c r="K123" i="1"/>
  <c r="L122" i="1"/>
  <c r="K122" i="1"/>
  <c r="F197" i="1"/>
  <c r="F196" i="1"/>
  <c r="F188" i="1"/>
  <c r="F183" i="1"/>
  <c r="F179" i="1"/>
  <c r="F172" i="1"/>
  <c r="F166" i="1"/>
  <c r="F165" i="1"/>
  <c r="F164" i="1"/>
  <c r="F162" i="1"/>
  <c r="F161" i="1"/>
  <c r="F159" i="1"/>
  <c r="F158" i="1"/>
  <c r="F157" i="1"/>
  <c r="F155" i="1"/>
  <c r="F154" i="1"/>
  <c r="F153" i="1"/>
  <c r="F152" i="1"/>
  <c r="F151" i="1"/>
  <c r="F150" i="1"/>
  <c r="F149" i="1"/>
  <c r="F148" i="1"/>
  <c r="F147" i="1"/>
  <c r="F146" i="1"/>
  <c r="F144" i="1"/>
  <c r="F143" i="1"/>
  <c r="F142" i="1"/>
  <c r="F140" i="1"/>
  <c r="F139" i="1"/>
  <c r="F138" i="1"/>
  <c r="F136" i="1"/>
  <c r="F135" i="1"/>
  <c r="F134" i="1"/>
  <c r="F132" i="1"/>
  <c r="F131" i="1"/>
  <c r="F130" i="1"/>
  <c r="F129" i="1"/>
  <c r="F128" i="1"/>
  <c r="F127" i="1"/>
  <c r="F126" i="1"/>
  <c r="F123" i="1"/>
  <c r="F122" i="1"/>
  <c r="J125" i="1"/>
  <c r="I125" i="1"/>
  <c r="H125" i="1"/>
  <c r="D125" i="1"/>
  <c r="C125" i="1"/>
  <c r="G178" i="1" l="1"/>
  <c r="F125" i="1"/>
  <c r="F184" i="1"/>
  <c r="L145" i="1"/>
  <c r="K141" i="1"/>
  <c r="L156" i="1"/>
  <c r="C170" i="1"/>
  <c r="L163" i="1"/>
  <c r="G156" i="1"/>
  <c r="F156" i="1"/>
  <c r="F160" i="1"/>
  <c r="F163" i="1"/>
  <c r="G171" i="1"/>
  <c r="F187" i="1"/>
  <c r="G191" i="1"/>
  <c r="F178" i="1"/>
  <c r="L191" i="1"/>
  <c r="K189" i="1"/>
  <c r="G125" i="1"/>
  <c r="L181" i="1"/>
  <c r="L141" i="1"/>
  <c r="L125" i="1"/>
  <c r="K145" i="1"/>
  <c r="F145" i="1"/>
  <c r="F141" i="1"/>
  <c r="F171" i="1"/>
  <c r="F181" i="1"/>
  <c r="K191" i="1"/>
  <c r="L189" i="1"/>
  <c r="K181" i="1"/>
  <c r="K173" i="1"/>
  <c r="K163" i="1"/>
  <c r="K125" i="1"/>
  <c r="K156" i="1"/>
  <c r="J121" i="1"/>
  <c r="J198" i="1" s="1"/>
  <c r="I121" i="1"/>
  <c r="I198" i="1" s="1"/>
  <c r="H121" i="1"/>
  <c r="H198" i="1" s="1"/>
  <c r="E121" i="1"/>
  <c r="E198" i="1" s="1"/>
  <c r="D121" i="1"/>
  <c r="C121" i="1"/>
  <c r="C198" i="1" s="1"/>
  <c r="D198" i="1" l="1"/>
  <c r="G198" i="1" s="1"/>
  <c r="G121" i="1"/>
  <c r="F198" i="1"/>
  <c r="L198" i="1"/>
  <c r="K198" i="1"/>
  <c r="L121" i="1"/>
  <c r="F121" i="1"/>
  <c r="K121" i="1"/>
  <c r="G114" i="1"/>
  <c r="G113" i="1"/>
  <c r="G110" i="1"/>
  <c r="F110" i="1"/>
  <c r="G109" i="1"/>
  <c r="F109" i="1"/>
  <c r="L61" i="1" l="1"/>
  <c r="G101" i="1"/>
  <c r="G106" i="1"/>
  <c r="L90" i="1"/>
  <c r="J92" i="1" l="1"/>
  <c r="J89" i="1" l="1"/>
  <c r="J58" i="1"/>
  <c r="G112" i="1"/>
  <c r="E105" i="1"/>
  <c r="E98" i="1"/>
  <c r="E50" i="1"/>
  <c r="G52" i="1"/>
  <c r="E28" i="1"/>
  <c r="H94" i="1"/>
  <c r="I77" i="1"/>
  <c r="I75" i="1" s="1"/>
  <c r="D98" i="1"/>
  <c r="C98" i="1"/>
  <c r="D105" i="1"/>
  <c r="C105" i="1"/>
  <c r="D66" i="1"/>
  <c r="D50" i="1"/>
  <c r="L116" i="1" l="1"/>
  <c r="E73" i="1"/>
  <c r="E31" i="1"/>
  <c r="K116" i="1"/>
  <c r="H81" i="1"/>
  <c r="J115" i="1"/>
  <c r="I115" i="1"/>
  <c r="H115" i="1"/>
  <c r="L115" i="1" l="1"/>
  <c r="K115" i="1"/>
  <c r="E71" i="1"/>
  <c r="D71" i="1"/>
  <c r="C71" i="1"/>
  <c r="C102" i="1" l="1"/>
  <c r="L59" i="1" l="1"/>
  <c r="L60" i="1"/>
  <c r="L82" i="1"/>
  <c r="L83" i="1"/>
  <c r="L84" i="1"/>
  <c r="L87" i="1"/>
  <c r="L93" i="1"/>
  <c r="K59" i="1"/>
  <c r="K60" i="1"/>
  <c r="K82" i="1"/>
  <c r="K83" i="1"/>
  <c r="K90" i="1"/>
  <c r="G20" i="1"/>
  <c r="G21" i="1"/>
  <c r="G22" i="1"/>
  <c r="G24" i="1"/>
  <c r="G27" i="1"/>
  <c r="G29" i="1"/>
  <c r="G35" i="1"/>
  <c r="G37" i="1"/>
  <c r="G38" i="1"/>
  <c r="G41" i="1"/>
  <c r="G42" i="1"/>
  <c r="G43" i="1"/>
  <c r="G44" i="1"/>
  <c r="G45" i="1"/>
  <c r="G46" i="1"/>
  <c r="G47" i="1"/>
  <c r="G48" i="1"/>
  <c r="G49" i="1"/>
  <c r="G51" i="1"/>
  <c r="G54" i="1"/>
  <c r="G55" i="1"/>
  <c r="G56" i="1"/>
  <c r="G65" i="1"/>
  <c r="G69" i="1"/>
  <c r="G72" i="1"/>
  <c r="G74" i="1"/>
  <c r="G78" i="1"/>
  <c r="G97" i="1"/>
  <c r="G99" i="1"/>
  <c r="G100" i="1"/>
  <c r="G103" i="1"/>
  <c r="G107" i="1"/>
  <c r="G111" i="1"/>
  <c r="F21" i="1"/>
  <c r="F22" i="1"/>
  <c r="F24" i="1"/>
  <c r="F27" i="1"/>
  <c r="F29" i="1"/>
  <c r="F32" i="1"/>
  <c r="F38" i="1"/>
  <c r="F42" i="1"/>
  <c r="F43" i="1"/>
  <c r="F44" i="1"/>
  <c r="F45" i="1"/>
  <c r="F46" i="1"/>
  <c r="F47" i="1"/>
  <c r="F48" i="1"/>
  <c r="F49" i="1"/>
  <c r="F51" i="1"/>
  <c r="F54" i="1"/>
  <c r="F55" i="1"/>
  <c r="F56" i="1"/>
  <c r="F72" i="1"/>
  <c r="F78" i="1"/>
  <c r="F97" i="1"/>
  <c r="F99" i="1"/>
  <c r="F103" i="1"/>
  <c r="F107" i="1"/>
  <c r="F113" i="1"/>
  <c r="F114" i="1"/>
  <c r="G19" i="1"/>
  <c r="F20" i="1"/>
  <c r="F19" i="1"/>
  <c r="I89" i="1"/>
  <c r="D102" i="1"/>
  <c r="D31" i="1"/>
  <c r="H89" i="1" l="1"/>
  <c r="K89" i="1" s="1"/>
  <c r="F105" i="1" l="1"/>
  <c r="C31" i="1" l="1"/>
  <c r="F31" i="1" s="1"/>
  <c r="J91" i="1" l="1"/>
  <c r="J88" i="1" s="1"/>
  <c r="J81" i="1"/>
  <c r="J57" i="1"/>
  <c r="J16" i="1" s="1"/>
  <c r="E57" i="1"/>
  <c r="E58" i="1"/>
  <c r="G105" i="1"/>
  <c r="E102" i="1"/>
  <c r="G102" i="1" s="1"/>
  <c r="E96" i="1"/>
  <c r="E77" i="1"/>
  <c r="E75" i="1" s="1"/>
  <c r="E70" i="1"/>
  <c r="E66" i="1"/>
  <c r="E64" i="1"/>
  <c r="D73" i="1"/>
  <c r="E53" i="1"/>
  <c r="E40" i="1"/>
  <c r="E36" i="1"/>
  <c r="E34" i="1"/>
  <c r="E26" i="1"/>
  <c r="E23" i="1"/>
  <c r="E18" i="1"/>
  <c r="E95" i="1" l="1"/>
  <c r="E94" i="1" s="1"/>
  <c r="E33" i="1"/>
  <c r="E63" i="1"/>
  <c r="E62" i="1" s="1"/>
  <c r="G73" i="1"/>
  <c r="E17" i="1"/>
  <c r="E25" i="1"/>
  <c r="E39" i="1"/>
  <c r="J80" i="1"/>
  <c r="J62" i="1" s="1"/>
  <c r="J118" i="1" s="1"/>
  <c r="E16" i="1" l="1"/>
  <c r="E117" i="1" s="1"/>
  <c r="J117" i="1"/>
  <c r="E118" i="1" l="1"/>
  <c r="I81" i="1"/>
  <c r="I92" i="1"/>
  <c r="L92" i="1" s="1"/>
  <c r="H92" i="1"/>
  <c r="I58" i="1"/>
  <c r="D77" i="1"/>
  <c r="D75" i="1" s="1"/>
  <c r="C77" i="1"/>
  <c r="C75" i="1" s="1"/>
  <c r="D28" i="1"/>
  <c r="D36" i="1"/>
  <c r="D34" i="1"/>
  <c r="G34" i="1" s="1"/>
  <c r="D23" i="1"/>
  <c r="D96" i="1"/>
  <c r="C96" i="1"/>
  <c r="C95" i="1" s="1"/>
  <c r="F102" i="1"/>
  <c r="D26" i="1"/>
  <c r="D18" i="1"/>
  <c r="D40" i="1"/>
  <c r="D53" i="1"/>
  <c r="C18" i="1"/>
  <c r="C23" i="1"/>
  <c r="C26" i="1"/>
  <c r="C28" i="1"/>
  <c r="C34" i="1"/>
  <c r="C36" i="1"/>
  <c r="C40" i="1"/>
  <c r="C50" i="1"/>
  <c r="C53" i="1"/>
  <c r="D64" i="1"/>
  <c r="G64" i="1" s="1"/>
  <c r="G66" i="1"/>
  <c r="C64" i="1"/>
  <c r="C66" i="1"/>
  <c r="H58" i="1"/>
  <c r="G36" i="1" l="1"/>
  <c r="D33" i="1"/>
  <c r="C25" i="1"/>
  <c r="F50" i="1"/>
  <c r="G50" i="1"/>
  <c r="F18" i="1"/>
  <c r="G18" i="1"/>
  <c r="G96" i="1"/>
  <c r="F96" i="1"/>
  <c r="D95" i="1"/>
  <c r="G28" i="1"/>
  <c r="F28" i="1"/>
  <c r="I57" i="1"/>
  <c r="I16" i="1" s="1"/>
  <c r="L16" i="1" s="1"/>
  <c r="L58" i="1"/>
  <c r="K58" i="1"/>
  <c r="I80" i="1"/>
  <c r="L81" i="1"/>
  <c r="K81" i="1"/>
  <c r="F53" i="1"/>
  <c r="G53" i="1"/>
  <c r="F40" i="1"/>
  <c r="G40" i="1"/>
  <c r="D25" i="1"/>
  <c r="G26" i="1"/>
  <c r="F26" i="1"/>
  <c r="G98" i="1"/>
  <c r="F98" i="1"/>
  <c r="G23" i="1"/>
  <c r="F23" i="1"/>
  <c r="G71" i="1"/>
  <c r="F71" i="1"/>
  <c r="G77" i="1"/>
  <c r="F77" i="1"/>
  <c r="H91" i="1"/>
  <c r="H88" i="1" s="1"/>
  <c r="D17" i="1"/>
  <c r="G17" i="1" s="1"/>
  <c r="I91" i="1"/>
  <c r="C33" i="1"/>
  <c r="D70" i="1"/>
  <c r="H80" i="1"/>
  <c r="H62" i="1" s="1"/>
  <c r="C17" i="1"/>
  <c r="H57" i="1"/>
  <c r="D63" i="1"/>
  <c r="G63" i="1" s="1"/>
  <c r="C70" i="1"/>
  <c r="C62" i="1" s="1"/>
  <c r="D39" i="1"/>
  <c r="C39" i="1"/>
  <c r="C63" i="1"/>
  <c r="D62" i="1" l="1"/>
  <c r="F17" i="1"/>
  <c r="G25" i="1"/>
  <c r="F25" i="1"/>
  <c r="L57" i="1"/>
  <c r="K57" i="1"/>
  <c r="G95" i="1"/>
  <c r="F95" i="1"/>
  <c r="G39" i="1"/>
  <c r="F39" i="1"/>
  <c r="G70" i="1"/>
  <c r="F70" i="1"/>
  <c r="I88" i="1"/>
  <c r="L88" i="1" s="1"/>
  <c r="L91" i="1"/>
  <c r="G75" i="1"/>
  <c r="F75" i="1"/>
  <c r="G33" i="1"/>
  <c r="F33" i="1"/>
  <c r="I62" i="1"/>
  <c r="I117" i="1" s="1"/>
  <c r="K80" i="1"/>
  <c r="C16" i="1"/>
  <c r="C117" i="1" s="1"/>
  <c r="D16" i="1"/>
  <c r="C94" i="1"/>
  <c r="H16" i="1"/>
  <c r="H117" i="1" s="1"/>
  <c r="D94" i="1"/>
  <c r="D117" i="1" l="1"/>
  <c r="H118" i="1"/>
  <c r="K117" i="1"/>
  <c r="G94" i="1"/>
  <c r="F94" i="1"/>
  <c r="F62" i="1"/>
  <c r="G62" i="1"/>
  <c r="K62" i="1"/>
  <c r="K88" i="1"/>
  <c r="I118" i="1"/>
  <c r="F16" i="1"/>
  <c r="G16" i="1"/>
  <c r="K16" i="1"/>
  <c r="D118" i="1"/>
  <c r="C118" i="1"/>
  <c r="F117" i="1" l="1"/>
  <c r="G117" i="1"/>
  <c r="F118" i="1"/>
  <c r="G118" i="1"/>
  <c r="K118" i="1"/>
</calcChain>
</file>

<file path=xl/sharedStrings.xml><?xml version="1.0" encoding="utf-8"?>
<sst xmlns="http://schemas.openxmlformats.org/spreadsheetml/2006/main" count="247" uniqueCount="217">
  <si>
    <t>Додаток 1</t>
  </si>
  <si>
    <t>до рішення міської ради</t>
  </si>
  <si>
    <t xml:space="preserve">    </t>
  </si>
  <si>
    <t>Звіт</t>
  </si>
  <si>
    <t>класифікації</t>
  </si>
  <si>
    <t>бюджетной</t>
  </si>
  <si>
    <t>Спеціальний фонд</t>
  </si>
  <si>
    <t xml:space="preserve">Код </t>
  </si>
  <si>
    <t>Загальний фонд</t>
  </si>
  <si>
    <t xml:space="preserve"> </t>
  </si>
  <si>
    <t xml:space="preserve">             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</si>
  <si>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</si>
  <si>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</si>
  <si>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</si>
  <si>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 xml:space="preserve">Податок на доходи фізичних осіб ,що сплачується податковими агентами, із доходів платника податку у вигляді заробітної плати </t>
  </si>
  <si>
    <t xml:space="preserve">Податок на доходи фізичних осіб з грошового забезпечення,грошових винагород та інших виплат , одержаних військовослужбовцями та особами рядового і начальницького складу, що сплачується податковими агентами </t>
  </si>
  <si>
    <t xml:space="preserve">Податок на доходи фізичних осіб ,що сплачується податковими агентами, із доходів платника податку інших ніж заробітна плата 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</si>
  <si>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</si>
  <si>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</si>
  <si>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Рентна плата за спеціальне використання лісових ресурсів</t>
  </si>
  <si>
    <t>Рентна плата за спеціальне використання лісових ресурсів ( 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</si>
  <si>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</t>
  </si>
  <si>
    <t>Рентна плата  за користування надрами для видобування  корисних копалин загальнодержавного значення</t>
  </si>
  <si>
    <t>Рентна плата  за користування надрами для видобування  корисних копалин місцевого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</si>
  <si>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</si>
  <si>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</si>
  <si>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</si>
  <si>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</si>
  <si>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субєктами господарювання роздрібної торгівлі підакцизних товарів</t>
  </si>
  <si>
    <t>Місцеві податки</t>
  </si>
  <si>
    <t>Податок на майно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</si>
  <si>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</si>
  <si>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</si>
  <si>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</si>
  <si>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</si>
  <si>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</si>
  <si>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</si>
  <si>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</si>
  <si>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</si>
  <si>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</si>
  <si>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</si>
  <si>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</si>
  <si>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</si>
  <si>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</si>
  <si>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Неподаткові надходження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</si>
  <si>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</si>
  <si>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</si>
  <si>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</si>
  <si>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Плата за надання інших адміністративних послуг</t>
  </si>
  <si>
    <t>Власні надходження бюджетних установ</t>
  </si>
  <si>
    <t>Надходження від плати  за послуги,що надаються бюджетними установами згідно із законодавством</t>
  </si>
  <si>
    <t>Плата за послуги , що надаються бюджетними установами згідно з їх основною діяльністю</t>
  </si>
  <si>
    <t>Плата за оренду майна бюджетних установ</t>
  </si>
  <si>
    <t>Цільові фонди</t>
  </si>
  <si>
    <t>Цільові фонди, утворені Верховною Радою Автономної Республіки Крим ,органами місцевого самоврядування та місцевими органами виконавчої влади</t>
  </si>
  <si>
    <t>Офіційні трансферти</t>
  </si>
  <si>
    <t>Від органів державного управління</t>
  </si>
  <si>
    <t>Базова дотація</t>
  </si>
  <si>
    <t>Субвенція з місцевого бюджету на здійснення переданих видатків у сфері охорони здоров’я за рахунок коштів медичної субвенції</t>
  </si>
  <si>
    <t/>
  </si>
  <si>
    <t xml:space="preserve">Рентна  плата та плата за використання інших природних  ресурсів </t>
  </si>
  <si>
    <t>Доходи від власності та підприємницької діяльності</t>
  </si>
  <si>
    <t>Частина чистого прибутку</t>
  </si>
  <si>
    <t>Інші надходження</t>
  </si>
  <si>
    <t>Державне мито</t>
  </si>
  <si>
    <t>Державне мито ,що сплачуеться</t>
  </si>
  <si>
    <t>Інші неподаткові надходження</t>
  </si>
  <si>
    <t>Дотації з державного бюджету</t>
  </si>
  <si>
    <t>Інші субвенції з місцевого бюджету</t>
  </si>
  <si>
    <t>Податок на нерухоме майно, відмінне від земельної ділянки , сплачений юридичними особами , які є власниками об’єктів  житлової нерухомості</t>
  </si>
  <si>
    <t>Податок на нерухоме майно, відмінне від земельної ділянки , сплачений фізичними особами , які є власниками об’єктів  житлової нерухомості</t>
  </si>
  <si>
    <t>Податок на нерухоме майно, відмінне від земельної ділянки , сплачений фізичними особами , які є власниками об’єктів  нежитлової нерухомості</t>
  </si>
  <si>
    <t>Податок на нерухоме майно, відмінне від земельної ділянки , сплачений юридичними особами , які є власниками об’єктів  нежитлової нерухомості</t>
  </si>
  <si>
    <t>Надходження від розміщення відходів у спеціально відведених для цього місцях чи на об’єктах , крім розміщення окремих видів відходів як вториної сировини</t>
  </si>
  <si>
    <t>Субвенції з місцевих бюджетів</t>
  </si>
  <si>
    <t>Субвенції з державного бюджету</t>
  </si>
  <si>
    <t>Дотації з місцевих бюджетів</t>
  </si>
  <si>
    <t>Всього</t>
  </si>
  <si>
    <t>Надходження бюджетних установ від реалізації в установленому порядку майна (крім нерухомого майна)</t>
  </si>
  <si>
    <t>Інші джерела власних надходжень бюджетних установ</t>
  </si>
  <si>
    <t>Доходи від операцій з капіталом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</si>
  <si>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</si>
  <si>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</si>
  <si>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</si>
  <si>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</si>
  <si>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Субвенція з місцевого бюджету на здійснення переданих видатків у сфері освіти за рахунок коштів освітньої субвенції</t>
  </si>
  <si>
    <t>2020 року</t>
  </si>
  <si>
    <t>Медична субвенція  з державного бюджету місцевим бюджетам</t>
  </si>
  <si>
    <t>Освітня субвенція з державного бюджету місцевим бюджетам</t>
  </si>
  <si>
    <t>Податок на доходи фізичних осіб, що сплачується фізичними особами  за результатами річного декларування</t>
  </si>
  <si>
    <t>Дотація з місцевого бюджету на здійснення переданих с державного бюджету видатків з утримання закладів освіти та охорони здоров'я за рахунок відповідної дотації з державного бюджету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</si>
  <si>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об'єктів нерухомого майна, що перебувають у приватній власності фізичних або юридичних осіб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</si>
  <si>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</si>
  <si>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 xml:space="preserve">Затверджено </t>
  </si>
  <si>
    <t xml:space="preserve">розписом  на </t>
  </si>
  <si>
    <t>2021 рік з ураху-</t>
  </si>
  <si>
    <t>ванням змін</t>
  </si>
  <si>
    <t>Виконано</t>
  </si>
  <si>
    <t>2021 року</t>
  </si>
  <si>
    <t>Відсоток виконання</t>
  </si>
  <si>
    <t>до річних</t>
  </si>
  <si>
    <t xml:space="preserve">призначень </t>
  </si>
  <si>
    <t>до виконання</t>
  </si>
  <si>
    <t>_____________ №_____________</t>
  </si>
  <si>
    <t>Найменування показників</t>
  </si>
  <si>
    <t>Д О Х О Д И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</si>
  <si>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</si>
  <si>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</si>
  <si>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</si>
  <si>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</si>
  <si>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Надходження від продажу основного капіталу</t>
  </si>
  <si>
    <t xml:space="preserve">Кошти від відчуження майна, що належить Автономної Республіки Крим та майна,  що перебуває в комунальній власності </t>
  </si>
  <si>
    <t>Державне управління</t>
  </si>
  <si>
    <t>Освіта</t>
  </si>
  <si>
    <t>Соціальний захист та соціальне забезпечення</t>
  </si>
  <si>
    <t>Культура і мистецтво</t>
  </si>
  <si>
    <t>Фізична культура і спорт</t>
  </si>
  <si>
    <t>0100</t>
  </si>
  <si>
    <t>Інші дотації з місцевого бюджету</t>
  </si>
  <si>
    <t>Економічна діяльність</t>
  </si>
  <si>
    <t>Міжбюджетні трансферти</t>
  </si>
  <si>
    <t xml:space="preserve">Всього без урахування трансфертів </t>
  </si>
  <si>
    <t>Благодійні внески, гранти та дарунки</t>
  </si>
  <si>
    <t>В И Д А Т К И</t>
  </si>
  <si>
    <t>Туристичний збір, сплачений фізичними особами</t>
  </si>
  <si>
    <t>Адміністративні штрафи та інші санкції</t>
  </si>
  <si>
    <t>Надходження сум кредиторської та депонентської заборгованості
підприємств, організацій та установ, щодо яких минув строк позовної
давності</t>
  </si>
  <si>
    <t>Субвенція з державного бюджету місцевим бюджетам на здійснення заходів щодо підтримки територій, що зазнали негативного впливу внаслідок збройного конфлікту на сході України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</si>
  <si>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</si>
  <si>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Субвенція з місцевого бюджету на проведення виборів депутатів місцевих рад та 
сільських, селищних, міських голів, за рахунок відповідної субвенції з
державного бюджету</t>
  </si>
  <si>
    <t>Екологічний податок, який справляється за викиди в атмосферне повітря двоокису вуглецю стаціонарними джерелами забруднення</t>
  </si>
  <si>
    <r>
      <t xml:space="preserve">                                                                        </t>
    </r>
    <r>
      <rPr>
        <b/>
        <sz val="11"/>
        <color indexed="8"/>
        <rFont val="Times New Roman"/>
        <family val="1"/>
        <charset val="204"/>
      </rPr>
      <t xml:space="preserve">   про виконання  бюджету  Сіверської міської  територіальної громади за  2021 рік </t>
    </r>
  </si>
  <si>
    <t xml:space="preserve">за </t>
  </si>
  <si>
    <t>за</t>
  </si>
  <si>
    <t>в15,1 раз більше</t>
  </si>
  <si>
    <t>в 15,1 раз більше</t>
  </si>
  <si>
    <t>в 27 раз більше</t>
  </si>
  <si>
    <t>в 23 рази більше</t>
  </si>
  <si>
    <t>Грошові стягнення за шкоду</t>
  </si>
  <si>
    <t>Субвенція з місцевого бюджету  за рахунок залишку коштів освітньої субвенції, що утворився на початок бюджетного періоду</t>
  </si>
  <si>
    <t xml:space="preserve">Субвенція з місцевого бюджету 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 </t>
  </si>
  <si>
    <t>в 13,5 раз більше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</si>
  <si>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</si>
  <si>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Керівництво і управління у відповідній сфері у містах (місті Києві), селищах, селах, об'єднаних територіальних громадах</t>
  </si>
  <si>
    <t>Проведення місцевих виборів</t>
  </si>
  <si>
    <t>Надання дошкільної освіти</t>
  </si>
  <si>
    <t>Надання позашкільної освіти закладами позашкільної освіти, заходи із позашкільної роботи з дітьми</t>
  </si>
  <si>
    <t>Інші програми та заходи у сфері освіти</t>
  </si>
  <si>
    <t>Охорона здоров`я</t>
  </si>
  <si>
    <t>Багатопрофільна стаціонарна медична допомога населенню</t>
  </si>
  <si>
    <t>Первинна медична допомога населенню, що надається центрами первинної медичної (медико-санітарної) допомоги</t>
  </si>
  <si>
    <t>Централізовані заходи з лікування хворих на цукровий та нецукровий діабет</t>
  </si>
  <si>
    <t>Надання інших пільг окремим категоріям громадян відповідно до законодавства</t>
  </si>
  <si>
    <t>Надання пільг окремим категоріям громадян з оплати послуг зв'язку</t>
  </si>
  <si>
    <t>Компенсаційні виплати за пільговий проїзд окремих категорій громадян на залізничному транспорті</t>
  </si>
  <si>
    <t>Пільгове медичне обслуговування осіб, які постраждали внаслідок Чорнобильської катастрофи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</si>
  <si>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</si>
  <si>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</si>
  <si>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</si>
  <si>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</si>
  <si>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Інші заходи у сфері соціального захисту і соціального забезпечення</t>
  </si>
  <si>
    <t>Забезпечення діяльності бібліотек</t>
  </si>
  <si>
    <t>Забезпечення діяльності палаців і будинків культури, клубів, центрів дозвілля та інших клубних закладів</t>
  </si>
  <si>
    <t>Інші заходи в галузі культури і мистецтва</t>
  </si>
  <si>
    <t>Утримання та фінансова підтримка спортивних споруд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</si>
  <si>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</si>
  <si>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Житлово-комунальне господарство</t>
  </si>
  <si>
    <t>Експлуатація та технічне обслуговування житлового фонду</t>
  </si>
  <si>
    <t>Організація благоустрою населених пунктів</t>
  </si>
  <si>
    <t>Сільське, лісове, рибне господарство та мисливство</t>
  </si>
  <si>
    <t>Здійснення заходів із землеустрою</t>
  </si>
  <si>
    <t>Транспорт та транспортна інфраструктура, дорожнє господарство</t>
  </si>
  <si>
    <t>Утримання та розвиток автомобільних доріг та дорожньої інфраструктури за рахунок коштів місцевого бюджету</t>
  </si>
  <si>
    <t>Інші програми та заходи, пов'язані з економічною діяльністю</t>
  </si>
  <si>
    <t>Інші заходи, пов`язані з економічною діяльністю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</si>
  <si>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</si>
  <si>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РАЗОМ ВИДАТКІВ </t>
  </si>
  <si>
    <t>0150</t>
  </si>
  <si>
    <t>0160</t>
  </si>
  <si>
    <t xml:space="preserve">Надання загальної середньої освіти закладами загальної середньої освіти </t>
  </si>
  <si>
    <t>Надання спеціалізованої освіти мистецькими школами</t>
  </si>
  <si>
    <t>Забезпечення діяльності інклюзивно-ресурсних центрів за рахунок коштів місцевого бюджету</t>
  </si>
  <si>
    <t>Забезпечення діяльності інклюзивно-ресурсних центрів за рахунок коштів освітньої субвенції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</si>
  <si>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</si>
  <si>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</si>
  <si>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</si>
  <si>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Забезпечення діяльності інших закладів у сфері соціального захисту і соціального забезпечення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</si>
  <si>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</si>
  <si>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Громадський порядок та безпека</t>
  </si>
  <si>
    <t>Інші заходи громадського порядку та безпеки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</si>
  <si>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</si>
  <si>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</si>
  <si>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Придбання житла для окремих категорій населення відповідно до законодавства</t>
  </si>
  <si>
    <t>Будівництво та регіональний розвиток</t>
  </si>
  <si>
    <t>Будівництво 1 освітніх установ та закладів</t>
  </si>
  <si>
    <t>Будівництво 1 установ та закладів соціальної сфери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</si>
  <si>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</si>
  <si>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Охорона навколишнього природного середовища</t>
  </si>
  <si>
    <t>Інша діяльність у сфері екології та охорони природних ресурсів</t>
  </si>
  <si>
    <t>0191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</si>
  <si>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</si>
  <si>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Інша діяльність у сфері житлово-комунального господарства</t>
  </si>
  <si>
    <t>Будівництво 1 об'єктів житлово-комунального господарства</t>
  </si>
  <si>
    <t>Будівництво 1 інших об'єктів комунальної власності</t>
  </si>
  <si>
    <t>Утримання та розвиток автомобільних доріг та дорожньої інфраструктури за рахунок трансфертів з інших місцевих бюджетів</t>
  </si>
  <si>
    <t xml:space="preserve"> Інша діяльність</t>
  </si>
  <si>
    <t>Захист населення і територій від надзвичайних ситуацій техногенного та природного характеру</t>
  </si>
  <si>
    <t>Заходи із запобігання та ліквідації надзвичайних ситуацій та наслідків стихійного лиха</t>
  </si>
  <si>
    <t>Субвенції з місцевого бюджету іншим місцевим бюджетам на здійснення програм та заходів у галузі охорони здоров'я за рахунок субвенцій з державного бюджету</t>
  </si>
  <si>
    <t>Субвенція з місцевого бюджету на здійснення переданих видатків у сфері охорони здоров'я за рахунок коштів медичної субвенції</t>
  </si>
  <si>
    <t>Субвенція з місцевого бюджету на утримання об'єктів спільного користування чи ліквідацію негативних наслідків діяльності об'єктів спільного користування</t>
  </si>
  <si>
    <t>Методичне забезпечення діяльності закладів освіти</t>
  </si>
  <si>
    <t xml:space="preserve">Секретар міської ради </t>
  </si>
  <si>
    <t>Тетяна ВОЛОШИНА</t>
  </si>
  <si>
    <t>Звіт складено фінансовим управлінням Сіверської міської ради.</t>
  </si>
  <si>
    <t xml:space="preserve">Начальник фінансового управління </t>
  </si>
  <si>
    <t>Світлана Рєзнікова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</si>
</sst>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33" x14ac:knownFonts="1">
    <font>
      <sz val="11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u/>
      <sz val="10"/>
      <color indexed="30"/>
      <name val="Arial Cyr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7" fillId="0" borderId="0"/>
    <xf numFmtId="0" fontId="24" fillId="0" borderId="0"/>
    <xf numFmtId="0" fontId="25" fillId="0" borderId="0" applyNumberFormat="0" applyFill="0" applyBorder="0" applyAlignment="0" applyProtection="0"/>
  </cellStyleXfs>
  <cellXfs count="148">
    <xf numFmtId="0" fontId="0" fillId="0" borderId="0" xfId="0"/>
    <xf numFmtId="0" fontId="0" fillId="0" borderId="0" xfId="0" quotePrefix="1"/>
    <xf numFmtId="0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8" fillId="0" borderId="0" xfId="0" applyFont="1"/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9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9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8" fillId="3" borderId="0" xfId="0" applyFont="1" applyFill="1"/>
    <xf numFmtId="0" fontId="1" fillId="0" borderId="0" xfId="0" applyFont="1" applyBorder="1" applyAlignment="1">
      <alignment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3" fontId="1" fillId="0" borderId="0" xfId="0" applyNumberFormat="1" applyFont="1" applyFill="1" applyBorder="1" applyAlignment="1" applyProtection="1">
      <alignment horizontal="center" vertical="center" wrapText="1"/>
    </xf>
    <xf numFmtId="164" fontId="2" fillId="0" borderId="0" xfId="0" applyNumberFormat="1" applyFont="1" applyBorder="1" applyAlignment="1">
      <alignment horizontal="center"/>
    </xf>
    <xf numFmtId="3" fontId="1" fillId="0" borderId="0" xfId="0" applyNumberFormat="1" applyFont="1" applyFill="1" applyBorder="1" applyAlignment="1" applyProtection="1">
      <alignment vertic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/>
    <xf numFmtId="0" fontId="0" fillId="0" borderId="0" xfId="0"/>
    <xf numFmtId="0" fontId="3" fillId="0" borderId="5" xfId="0" applyFont="1" applyBorder="1" applyAlignment="1">
      <alignment horizontal="left"/>
    </xf>
    <xf numFmtId="0" fontId="1" fillId="0" borderId="8" xfId="0" applyNumberFormat="1" applyFont="1" applyFill="1" applyBorder="1" applyAlignment="1" applyProtection="1">
      <alignment horizontal="left" vertical="center" wrapText="1"/>
    </xf>
    <xf numFmtId="0" fontId="3" fillId="0" borderId="1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/>
    <xf numFmtId="0" fontId="3" fillId="0" borderId="15" xfId="0" applyFont="1" applyBorder="1" applyAlignment="1"/>
    <xf numFmtId="0" fontId="3" fillId="0" borderId="16" xfId="0" applyFont="1" applyBorder="1" applyAlignment="1"/>
    <xf numFmtId="0" fontId="3" fillId="0" borderId="17" xfId="0" applyFont="1" applyBorder="1" applyAlignment="1"/>
    <xf numFmtId="0" fontId="3" fillId="0" borderId="18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3" xfId="0" applyFont="1" applyBorder="1"/>
    <xf numFmtId="0" fontId="3" fillId="0" borderId="24" xfId="0" applyFont="1" applyBorder="1"/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6" fillId="0" borderId="1" xfId="0" applyNumberFormat="1" applyFont="1" applyFill="1" applyBorder="1" applyAlignment="1" applyProtection="1">
      <alignment vertical="center" wrapText="1"/>
    </xf>
    <xf numFmtId="0" fontId="6" fillId="0" borderId="1" xfId="0" applyFont="1" applyBorder="1" applyAlignment="1">
      <alignment vertical="center" wrapText="1"/>
    </xf>
    <xf numFmtId="3" fontId="12" fillId="2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 applyProtection="1">
      <alignment horizontal="center" wrapText="1"/>
    </xf>
    <xf numFmtId="165" fontId="6" fillId="0" borderId="1" xfId="0" applyNumberFormat="1" applyFont="1" applyFill="1" applyBorder="1" applyAlignment="1" applyProtection="1">
      <alignment horizontal="center" wrapText="1"/>
    </xf>
    <xf numFmtId="164" fontId="12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25" xfId="0" applyFont="1" applyFill="1" applyBorder="1" applyAlignment="1">
      <alignment horizontal="center"/>
    </xf>
    <xf numFmtId="3" fontId="0" fillId="0" borderId="0" xfId="0" applyNumberFormat="1"/>
    <xf numFmtId="0" fontId="14" fillId="0" borderId="1" xfId="0" applyFont="1" applyBorder="1"/>
    <xf numFmtId="3" fontId="16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3" fontId="16" fillId="2" borderId="2" xfId="0" applyNumberFormat="1" applyFont="1" applyFill="1" applyBorder="1" applyAlignment="1">
      <alignment horizontal="center" vertical="center" wrapText="1"/>
    </xf>
    <xf numFmtId="3" fontId="12" fillId="0" borderId="8" xfId="0" applyNumberFormat="1" applyFont="1" applyBorder="1" applyAlignment="1">
      <alignment horizontal="center" vertical="center" wrapText="1"/>
    </xf>
    <xf numFmtId="164" fontId="12" fillId="0" borderId="8" xfId="0" applyNumberFormat="1" applyFont="1" applyBorder="1" applyAlignment="1">
      <alignment horizontal="center" vertical="center"/>
    </xf>
    <xf numFmtId="3" fontId="13" fillId="2" borderId="1" xfId="0" applyNumberFormat="1" applyFont="1" applyFill="1" applyBorder="1" applyAlignment="1">
      <alignment horizontal="center" vertical="center" wrapText="1"/>
    </xf>
    <xf numFmtId="3" fontId="13" fillId="0" borderId="2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3" fontId="17" fillId="2" borderId="1" xfId="0" applyNumberFormat="1" applyFont="1" applyFill="1" applyBorder="1" applyAlignment="1" applyProtection="1">
      <alignment horizontal="center" vertical="center" wrapText="1"/>
    </xf>
    <xf numFmtId="3" fontId="17" fillId="0" borderId="2" xfId="0" applyNumberFormat="1" applyFont="1" applyFill="1" applyBorder="1" applyAlignment="1" applyProtection="1">
      <alignment horizontal="center" vertical="center" wrapText="1"/>
    </xf>
    <xf numFmtId="3" fontId="10" fillId="2" borderId="1" xfId="0" applyNumberFormat="1" applyFont="1" applyFill="1" applyBorder="1" applyAlignment="1" applyProtection="1">
      <alignment horizontal="center" vertical="center" wrapText="1"/>
    </xf>
    <xf numFmtId="3" fontId="10" fillId="0" borderId="2" xfId="0" applyNumberFormat="1" applyFont="1" applyFill="1" applyBorder="1" applyAlignment="1" applyProtection="1">
      <alignment horizontal="center" vertical="center" wrapText="1"/>
    </xf>
    <xf numFmtId="3" fontId="6" fillId="0" borderId="2" xfId="0" applyNumberFormat="1" applyFont="1" applyFill="1" applyBorder="1" applyAlignment="1" applyProtection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/>
    </xf>
    <xf numFmtId="3" fontId="17" fillId="2" borderId="1" xfId="0" applyNumberFormat="1" applyFont="1" applyFill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3" fontId="16" fillId="0" borderId="2" xfId="0" applyNumberFormat="1" applyFont="1" applyBorder="1" applyAlignment="1">
      <alignment horizontal="center" vertical="center" wrapText="1"/>
    </xf>
    <xf numFmtId="3" fontId="13" fillId="0" borderId="1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 applyProtection="1">
      <alignment horizontal="center" vertical="center" wrapText="1"/>
    </xf>
    <xf numFmtId="3" fontId="13" fillId="2" borderId="2" xfId="0" applyNumberFormat="1" applyFont="1" applyFill="1" applyBorder="1" applyAlignment="1">
      <alignment horizontal="center" vertical="center" wrapText="1"/>
    </xf>
    <xf numFmtId="3" fontId="12" fillId="2" borderId="2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3" fontId="12" fillId="2" borderId="2" xfId="0" applyNumberFormat="1" applyFont="1" applyFill="1" applyBorder="1" applyAlignment="1">
      <alignment horizontal="center" wrapText="1"/>
    </xf>
    <xf numFmtId="0" fontId="12" fillId="0" borderId="1" xfId="0" applyFont="1" applyBorder="1" applyAlignment="1">
      <alignment horizontal="center"/>
    </xf>
    <xf numFmtId="3" fontId="13" fillId="2" borderId="2" xfId="0" applyNumberFormat="1" applyFont="1" applyFill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3" fontId="16" fillId="2" borderId="2" xfId="0" applyNumberFormat="1" applyFont="1" applyFill="1" applyBorder="1" applyAlignment="1">
      <alignment horizontal="center" wrapText="1"/>
    </xf>
    <xf numFmtId="0" fontId="16" fillId="0" borderId="3" xfId="0" applyFont="1" applyBorder="1" applyAlignment="1">
      <alignment horizontal="center"/>
    </xf>
    <xf numFmtId="0" fontId="6" fillId="0" borderId="8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19" fillId="0" borderId="1" xfId="0" applyNumberFormat="1" applyFont="1" applyFill="1" applyBorder="1" applyAlignment="1" applyProtection="1">
      <alignment horizontal="center" vertical="center" wrapText="1"/>
    </xf>
    <xf numFmtId="49" fontId="14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164" fontId="14" fillId="0" borderId="1" xfId="0" applyNumberFormat="1" applyFont="1" applyBorder="1"/>
    <xf numFmtId="164" fontId="20" fillId="0" borderId="1" xfId="0" applyNumberFormat="1" applyFont="1" applyBorder="1"/>
    <xf numFmtId="0" fontId="21" fillId="3" borderId="0" xfId="0" applyFont="1" applyFill="1"/>
    <xf numFmtId="0" fontId="21" fillId="3" borderId="0" xfId="0" applyFont="1" applyFill="1" applyAlignment="1">
      <alignment horizontal="center"/>
    </xf>
    <xf numFmtId="0" fontId="22" fillId="3" borderId="0" xfId="0" applyFont="1" applyFill="1"/>
    <xf numFmtId="0" fontId="23" fillId="3" borderId="0" xfId="0" applyFont="1" applyFill="1"/>
    <xf numFmtId="0" fontId="12" fillId="0" borderId="3" xfId="0" applyFont="1" applyBorder="1" applyAlignment="1">
      <alignment horizontal="center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164" fontId="12" fillId="0" borderId="8" xfId="0" applyNumberFormat="1" applyFont="1" applyBorder="1" applyAlignment="1">
      <alignment horizontal="center" vertical="center" wrapText="1"/>
    </xf>
    <xf numFmtId="165" fontId="12" fillId="0" borderId="8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/>
    </xf>
    <xf numFmtId="0" fontId="11" fillId="0" borderId="0" xfId="0" applyFont="1" applyAlignment="1">
      <alignment wrapText="1"/>
    </xf>
    <xf numFmtId="3" fontId="16" fillId="0" borderId="1" xfId="0" applyNumberFormat="1" applyFont="1" applyBorder="1" applyAlignment="1">
      <alignment horizontal="center" vertical="center"/>
    </xf>
    <xf numFmtId="3" fontId="16" fillId="0" borderId="1" xfId="0" applyNumberFormat="1" applyFont="1" applyBorder="1" applyAlignment="1">
      <alignment horizontal="center"/>
    </xf>
    <xf numFmtId="3" fontId="13" fillId="0" borderId="1" xfId="0" applyNumberFormat="1" applyFont="1" applyBorder="1" applyAlignment="1">
      <alignment horizontal="center" vertical="center"/>
    </xf>
    <xf numFmtId="3" fontId="16" fillId="0" borderId="1" xfId="0" applyNumberFormat="1" applyFont="1" applyFill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0" fontId="26" fillId="0" borderId="1" xfId="2" applyFont="1" applyFill="1" applyBorder="1" applyAlignment="1">
      <alignment horizontal="left" vertical="center" wrapText="1"/>
    </xf>
    <xf numFmtId="0" fontId="27" fillId="0" borderId="1" xfId="2" applyFont="1" applyFill="1" applyBorder="1" applyAlignment="1">
      <alignment horizontal="left" vertical="center" wrapText="1"/>
    </xf>
    <xf numFmtId="0" fontId="27" fillId="0" borderId="1" xfId="3" applyFont="1" applyFill="1" applyBorder="1" applyAlignment="1">
      <alignment wrapText="1"/>
    </xf>
    <xf numFmtId="0" fontId="27" fillId="2" borderId="1" xfId="0" applyFont="1" applyFill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26" fillId="2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6" fillId="0" borderId="1" xfId="0" applyFont="1" applyBorder="1" applyAlignment="1">
      <alignment vertical="center"/>
    </xf>
    <xf numFmtId="0" fontId="28" fillId="0" borderId="0" xfId="0" applyFont="1" applyAlignment="1">
      <alignment wrapText="1"/>
    </xf>
    <xf numFmtId="0" fontId="28" fillId="0" borderId="1" xfId="0" applyFont="1" applyBorder="1" applyAlignment="1">
      <alignment wrapText="1"/>
    </xf>
    <xf numFmtId="0" fontId="29" fillId="0" borderId="0" xfId="0" applyFont="1"/>
    <xf numFmtId="0" fontId="29" fillId="0" borderId="0" xfId="0" applyFont="1" applyAlignment="1">
      <alignment wrapText="1"/>
    </xf>
    <xf numFmtId="0" fontId="29" fillId="0" borderId="1" xfId="0" applyFont="1" applyBorder="1" applyAlignment="1">
      <alignment wrapText="1"/>
    </xf>
    <xf numFmtId="0" fontId="20" fillId="0" borderId="1" xfId="0" applyFont="1" applyBorder="1"/>
    <xf numFmtId="0" fontId="30" fillId="0" borderId="1" xfId="0" applyFont="1" applyBorder="1"/>
    <xf numFmtId="0" fontId="20" fillId="0" borderId="1" xfId="0" applyFont="1" applyBorder="1" applyAlignment="1">
      <alignment horizontal="center"/>
    </xf>
    <xf numFmtId="0" fontId="27" fillId="0" borderId="1" xfId="0" applyFont="1" applyBorder="1" applyAlignment="1">
      <alignment horizontal="left" vertical="center" wrapText="1"/>
    </xf>
    <xf numFmtId="0" fontId="26" fillId="0" borderId="0" xfId="2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/>
    </xf>
    <xf numFmtId="0" fontId="14" fillId="0" borderId="1" xfId="0" applyFont="1" applyFill="1" applyBorder="1"/>
    <xf numFmtId="0" fontId="20" fillId="0" borderId="1" xfId="0" applyFont="1" applyFill="1" applyBorder="1"/>
    <xf numFmtId="164" fontId="20" fillId="0" borderId="1" xfId="0" applyNumberFormat="1" applyFont="1" applyFill="1" applyBorder="1"/>
    <xf numFmtId="0" fontId="20" fillId="0" borderId="1" xfId="0" applyFont="1" applyFill="1" applyBorder="1" applyAlignment="1">
      <alignment horizontal="center"/>
    </xf>
    <xf numFmtId="49" fontId="20" fillId="0" borderId="1" xfId="0" applyNumberFormat="1" applyFont="1" applyBorder="1"/>
    <xf numFmtId="0" fontId="31" fillId="0" borderId="0" xfId="0" applyFont="1"/>
    <xf numFmtId="0" fontId="6" fillId="0" borderId="5" xfId="0" applyNumberFormat="1" applyFont="1" applyFill="1" applyBorder="1" applyAlignment="1" applyProtection="1">
      <alignment horizontal="center" wrapText="1"/>
    </xf>
    <xf numFmtId="0" fontId="15" fillId="0" borderId="2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32" fillId="0" borderId="0" xfId="0" applyFont="1"/>
  </cellXfs>
  <cellStyles count="4">
    <cellStyle name="Гиперссылка" xfId="3" builtinId="8"/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5"/>
  <sheetViews>
    <sheetView tabSelected="1" zoomScaleNormal="100" workbookViewId="0">
      <selection activeCell="I223" sqref="I223"/>
    </sheetView>
  </sheetViews>
  <sheetFormatPr defaultRowHeight="15" x14ac:dyDescent="0.25"/>
  <cols>
    <col min="1" max="1" width="29.140625" customWidth="1"/>
    <col min="2" max="2" width="9.5703125" customWidth="1"/>
    <col min="3" max="3" width="13.28515625" customWidth="1"/>
    <col min="4" max="4" width="10.5703125" customWidth="1"/>
    <col min="5" max="6" width="10.5703125" style="24" customWidth="1"/>
    <col min="7" max="7" width="11.85546875" customWidth="1"/>
    <col min="8" max="8" width="13.28515625" customWidth="1"/>
    <col min="9" max="9" width="11.140625" customWidth="1"/>
    <col min="10" max="11" width="11.140625" style="24" customWidth="1"/>
    <col min="12" max="12" width="11.7109375" customWidth="1"/>
    <col min="14" max="14" width="9.85546875" bestFit="1" customWidth="1"/>
  </cols>
  <sheetData>
    <row r="1" spans="1:12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x14ac:dyDescent="0.25">
      <c r="A2" s="7"/>
      <c r="B2" s="7"/>
      <c r="C2" s="7"/>
      <c r="D2" s="7"/>
      <c r="E2" s="7"/>
      <c r="F2" s="7"/>
      <c r="G2" s="7"/>
      <c r="H2" s="7"/>
      <c r="I2" s="7" t="s">
        <v>0</v>
      </c>
      <c r="J2" s="7"/>
      <c r="K2" s="7"/>
    </row>
    <row r="3" spans="1:12" x14ac:dyDescent="0.25">
      <c r="A3" s="7"/>
      <c r="B3" s="7"/>
      <c r="C3" s="7"/>
      <c r="D3" s="7"/>
      <c r="E3" s="7"/>
      <c r="F3" s="7"/>
      <c r="G3" s="7"/>
      <c r="H3" s="7"/>
      <c r="I3" s="7" t="s">
        <v>1</v>
      </c>
      <c r="J3" s="7"/>
      <c r="K3" s="7"/>
    </row>
    <row r="4" spans="1:12" x14ac:dyDescent="0.25">
      <c r="A4" s="7"/>
      <c r="B4" s="7"/>
      <c r="C4" s="7"/>
      <c r="D4" s="7"/>
      <c r="E4" s="7"/>
      <c r="F4" s="7"/>
      <c r="G4" s="7"/>
      <c r="H4" s="7"/>
      <c r="I4" s="7" t="s">
        <v>103</v>
      </c>
      <c r="J4" s="7"/>
      <c r="K4" s="7"/>
    </row>
    <row r="5" spans="1:12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</row>
    <row r="6" spans="1:12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ht="18.75" x14ac:dyDescent="0.3">
      <c r="A7" s="16"/>
      <c r="B7" s="16"/>
      <c r="C7" s="104"/>
      <c r="D7" s="104" t="s">
        <v>2</v>
      </c>
      <c r="E7" s="105"/>
      <c r="F7" s="105" t="s">
        <v>3</v>
      </c>
      <c r="G7" s="105"/>
      <c r="H7" s="104"/>
      <c r="I7" s="104"/>
      <c r="J7" s="104"/>
      <c r="K7" s="106"/>
      <c r="L7" s="16"/>
    </row>
    <row r="8" spans="1:12" ht="18.75" x14ac:dyDescent="0.3">
      <c r="A8" s="16" t="s">
        <v>131</v>
      </c>
      <c r="B8" s="16"/>
      <c r="C8" s="107"/>
      <c r="D8" s="104"/>
      <c r="E8" s="104"/>
      <c r="F8" s="104"/>
      <c r="G8" s="104"/>
      <c r="H8" s="104"/>
      <c r="I8" s="104"/>
      <c r="J8" s="104"/>
      <c r="K8" s="106"/>
      <c r="L8" s="16"/>
    </row>
    <row r="9" spans="1:12" ht="15.75" thickBot="1" x14ac:dyDescent="0.3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</row>
    <row r="10" spans="1:12" x14ac:dyDescent="0.25">
      <c r="A10" s="29"/>
      <c r="B10" s="30" t="s">
        <v>7</v>
      </c>
      <c r="C10" s="31" t="s">
        <v>10</v>
      </c>
      <c r="D10" s="32" t="s">
        <v>8</v>
      </c>
      <c r="E10" s="32"/>
      <c r="F10" s="33"/>
      <c r="G10" s="34" t="s">
        <v>9</v>
      </c>
      <c r="H10" s="35"/>
      <c r="I10" s="36" t="s">
        <v>6</v>
      </c>
      <c r="J10" s="37"/>
      <c r="K10" s="37"/>
      <c r="L10" s="38"/>
    </row>
    <row r="11" spans="1:12" x14ac:dyDescent="0.25">
      <c r="A11" s="39"/>
      <c r="B11" s="10" t="s">
        <v>5</v>
      </c>
      <c r="C11" s="8" t="s">
        <v>93</v>
      </c>
      <c r="D11" s="8" t="s">
        <v>97</v>
      </c>
      <c r="E11" s="55" t="s">
        <v>97</v>
      </c>
      <c r="F11" s="25" t="s">
        <v>99</v>
      </c>
      <c r="G11" s="9"/>
      <c r="H11" s="8" t="s">
        <v>93</v>
      </c>
      <c r="I11" s="8" t="s">
        <v>97</v>
      </c>
      <c r="J11" s="55" t="s">
        <v>97</v>
      </c>
      <c r="K11" s="25" t="s">
        <v>99</v>
      </c>
      <c r="L11" s="40"/>
    </row>
    <row r="12" spans="1:12" x14ac:dyDescent="0.25">
      <c r="A12" s="39" t="s">
        <v>104</v>
      </c>
      <c r="B12" s="10" t="s">
        <v>4</v>
      </c>
      <c r="C12" s="10" t="s">
        <v>94</v>
      </c>
      <c r="D12" s="10" t="s">
        <v>132</v>
      </c>
      <c r="E12" s="56" t="s">
        <v>132</v>
      </c>
      <c r="F12" s="10" t="s">
        <v>100</v>
      </c>
      <c r="G12" s="10" t="s">
        <v>102</v>
      </c>
      <c r="H12" s="10" t="s">
        <v>94</v>
      </c>
      <c r="I12" s="10" t="s">
        <v>132</v>
      </c>
      <c r="J12" s="56" t="s">
        <v>132</v>
      </c>
      <c r="K12" s="10" t="s">
        <v>100</v>
      </c>
      <c r="L12" s="41" t="s">
        <v>102</v>
      </c>
    </row>
    <row r="13" spans="1:12" x14ac:dyDescent="0.25">
      <c r="A13" s="39"/>
      <c r="B13" s="10"/>
      <c r="C13" s="10" t="s">
        <v>95</v>
      </c>
      <c r="D13" s="10" t="s">
        <v>98</v>
      </c>
      <c r="E13" s="56" t="s">
        <v>86</v>
      </c>
      <c r="F13" s="10" t="s">
        <v>101</v>
      </c>
      <c r="G13" s="10" t="s">
        <v>132</v>
      </c>
      <c r="H13" s="10" t="s">
        <v>95</v>
      </c>
      <c r="I13" s="10" t="s">
        <v>98</v>
      </c>
      <c r="J13" s="56" t="s">
        <v>86</v>
      </c>
      <c r="K13" s="10" t="s">
        <v>101</v>
      </c>
      <c r="L13" s="41" t="s">
        <v>133</v>
      </c>
    </row>
    <row r="14" spans="1:12" ht="15.75" thickBot="1" x14ac:dyDescent="0.3">
      <c r="A14" s="42"/>
      <c r="B14" s="43"/>
      <c r="C14" s="44" t="s">
        <v>96</v>
      </c>
      <c r="D14" s="44"/>
      <c r="E14" s="57"/>
      <c r="F14" s="45" t="s">
        <v>98</v>
      </c>
      <c r="G14" s="45" t="s">
        <v>86</v>
      </c>
      <c r="H14" s="44" t="s">
        <v>96</v>
      </c>
      <c r="I14" s="44"/>
      <c r="J14" s="45"/>
      <c r="K14" s="45" t="s">
        <v>98</v>
      </c>
      <c r="L14" s="46" t="s">
        <v>86</v>
      </c>
    </row>
    <row r="15" spans="1:12" s="24" customFormat="1" ht="23.25" customHeight="1" x14ac:dyDescent="0.25">
      <c r="A15" s="27"/>
      <c r="B15" s="94"/>
      <c r="C15" s="28"/>
      <c r="D15" s="28"/>
      <c r="E15" s="28"/>
      <c r="F15" s="28"/>
      <c r="G15" s="108" t="s">
        <v>105</v>
      </c>
      <c r="H15" s="28"/>
      <c r="I15" s="28"/>
      <c r="J15" s="28"/>
      <c r="K15" s="28"/>
      <c r="L15" s="11"/>
    </row>
    <row r="16" spans="1:12" x14ac:dyDescent="0.25">
      <c r="A16" s="26" t="s">
        <v>11</v>
      </c>
      <c r="B16" s="95">
        <v>10000000</v>
      </c>
      <c r="C16" s="64">
        <f>C17+C25+C33+C39+C57</f>
        <v>24639488</v>
      </c>
      <c r="D16" s="64">
        <f>D17+D25+D33+D39+D57</f>
        <v>26300777</v>
      </c>
      <c r="E16" s="64">
        <f>E17+E25+E33+E39+E57</f>
        <v>20936017</v>
      </c>
      <c r="F16" s="62">
        <f>(D16/C16)*100</f>
        <v>106.74238441967626</v>
      </c>
      <c r="G16" s="53">
        <f>(D16/E16)*100</f>
        <v>125.62454931136138</v>
      </c>
      <c r="H16" s="64">
        <f>H57</f>
        <v>9000</v>
      </c>
      <c r="I16" s="64">
        <f>I57</f>
        <v>9852</v>
      </c>
      <c r="J16" s="64">
        <f>J57</f>
        <v>9095</v>
      </c>
      <c r="K16" s="111">
        <f>(I16/H16)*100</f>
        <v>109.46666666666667</v>
      </c>
      <c r="L16" s="65">
        <f t="shared" ref="L16" si="0">(I16/J16)*100</f>
        <v>108.32325453545903</v>
      </c>
    </row>
    <row r="17" spans="1:14" ht="37.15" customHeight="1" x14ac:dyDescent="0.25">
      <c r="A17" s="12" t="s">
        <v>12</v>
      </c>
      <c r="B17" s="96">
        <v>11000000</v>
      </c>
      <c r="C17" s="66">
        <f>C18+C23</f>
        <v>13797477</v>
      </c>
      <c r="D17" s="66">
        <f>D18+D23</f>
        <v>14903021</v>
      </c>
      <c r="E17" s="66">
        <f>E18+E23</f>
        <v>11538473</v>
      </c>
      <c r="F17" s="62">
        <f>(D17/C17)*100</f>
        <v>108.01265332785117</v>
      </c>
      <c r="G17" s="53">
        <f>(D17/E17)*100</f>
        <v>129.15938703500888</v>
      </c>
      <c r="H17" s="67"/>
      <c r="I17" s="68"/>
      <c r="J17" s="68"/>
      <c r="K17" s="64"/>
      <c r="L17" s="65">
        <v>0</v>
      </c>
      <c r="N17" s="1" t="s">
        <v>59</v>
      </c>
    </row>
    <row r="18" spans="1:14" ht="22.5" x14ac:dyDescent="0.25">
      <c r="A18" s="12" t="s">
        <v>13</v>
      </c>
      <c r="B18" s="96">
        <v>11010000</v>
      </c>
      <c r="C18" s="69">
        <f>C19+C21+C22+C20</f>
        <v>13793977</v>
      </c>
      <c r="D18" s="69">
        <f>D19+D21+D22+D20</f>
        <v>14899519</v>
      </c>
      <c r="E18" s="69">
        <f>E19+E21+E22+E20</f>
        <v>11533645</v>
      </c>
      <c r="F18" s="62">
        <f>(D18/C18)*100</f>
        <v>108.01467191079122</v>
      </c>
      <c r="G18" s="53">
        <f t="shared" ref="G18:G78" si="1">(D18/E18)*100</f>
        <v>129.18308999453339</v>
      </c>
      <c r="H18" s="70"/>
      <c r="I18" s="68"/>
      <c r="J18" s="68"/>
      <c r="K18" s="64"/>
      <c r="L18" s="65">
        <v>0</v>
      </c>
    </row>
    <row r="19" spans="1:14" ht="45" x14ac:dyDescent="0.25">
      <c r="A19" s="4" t="s">
        <v>14</v>
      </c>
      <c r="B19" s="97">
        <v>11010100</v>
      </c>
      <c r="C19" s="71">
        <v>11791477</v>
      </c>
      <c r="D19" s="114">
        <v>12556742</v>
      </c>
      <c r="E19" s="114">
        <v>9764243</v>
      </c>
      <c r="F19" s="62">
        <f>(D19/C19)*100</f>
        <v>106.4899842487926</v>
      </c>
      <c r="G19" s="53">
        <f t="shared" si="1"/>
        <v>128.59923703250729</v>
      </c>
      <c r="H19" s="72"/>
      <c r="I19" s="61"/>
      <c r="J19" s="61"/>
      <c r="K19" s="64"/>
      <c r="L19" s="65">
        <v>0</v>
      </c>
    </row>
    <row r="20" spans="1:14" ht="67.5" x14ac:dyDescent="0.25">
      <c r="A20" s="4" t="s">
        <v>15</v>
      </c>
      <c r="B20" s="97">
        <v>11010200</v>
      </c>
      <c r="C20" s="71">
        <v>410000</v>
      </c>
      <c r="D20" s="114">
        <v>440629</v>
      </c>
      <c r="E20" s="114">
        <v>351093</v>
      </c>
      <c r="F20" s="62">
        <f>(D20/C20)*100</f>
        <v>107.47048780487805</v>
      </c>
      <c r="G20" s="53">
        <f t="shared" si="1"/>
        <v>125.50207494880274</v>
      </c>
      <c r="H20" s="72"/>
      <c r="I20" s="61"/>
      <c r="J20" s="61"/>
      <c r="K20" s="64"/>
      <c r="L20" s="65">
        <v>0</v>
      </c>
    </row>
    <row r="21" spans="1:14" ht="45" x14ac:dyDescent="0.25">
      <c r="A21" s="4" t="s">
        <v>16</v>
      </c>
      <c r="B21" s="97">
        <v>11010400</v>
      </c>
      <c r="C21" s="71">
        <v>1510000</v>
      </c>
      <c r="D21" s="114">
        <v>1810786</v>
      </c>
      <c r="E21" s="114">
        <v>1288999</v>
      </c>
      <c r="F21" s="62">
        <f t="shared" ref="F21:F78" si="2">(D21/C21)*100</f>
        <v>119.91960264900663</v>
      </c>
      <c r="G21" s="53">
        <f t="shared" si="1"/>
        <v>140.48001588829783</v>
      </c>
      <c r="H21" s="72"/>
      <c r="I21" s="61"/>
      <c r="J21" s="61"/>
      <c r="K21" s="64"/>
      <c r="L21" s="65">
        <v>0</v>
      </c>
    </row>
    <row r="22" spans="1:14" ht="45.6" customHeight="1" x14ac:dyDescent="0.25">
      <c r="A22" s="4" t="s">
        <v>89</v>
      </c>
      <c r="B22" s="97">
        <v>11010500</v>
      </c>
      <c r="C22" s="71">
        <v>82500</v>
      </c>
      <c r="D22" s="114">
        <v>91362</v>
      </c>
      <c r="E22" s="114">
        <v>129310</v>
      </c>
      <c r="F22" s="62">
        <f t="shared" si="2"/>
        <v>110.74181818181819</v>
      </c>
      <c r="G22" s="53">
        <f t="shared" si="1"/>
        <v>70.653468409249086</v>
      </c>
      <c r="H22" s="72"/>
      <c r="I22" s="61"/>
      <c r="J22" s="61"/>
      <c r="K22" s="64"/>
      <c r="L22" s="65">
        <v>0</v>
      </c>
    </row>
    <row r="23" spans="1:14" x14ac:dyDescent="0.25">
      <c r="A23" s="12" t="s">
        <v>17</v>
      </c>
      <c r="B23" s="96">
        <v>11020000</v>
      </c>
      <c r="C23" s="69">
        <f>C24</f>
        <v>3500</v>
      </c>
      <c r="D23" s="69">
        <f>D24</f>
        <v>3502</v>
      </c>
      <c r="E23" s="69">
        <f>E24</f>
        <v>4828</v>
      </c>
      <c r="F23" s="62">
        <f t="shared" si="2"/>
        <v>100.05714285714286</v>
      </c>
      <c r="G23" s="53">
        <f t="shared" si="1"/>
        <v>72.535211267605632</v>
      </c>
      <c r="H23" s="70"/>
      <c r="I23" s="68"/>
      <c r="J23" s="68"/>
      <c r="K23" s="64"/>
      <c r="L23" s="65">
        <v>0</v>
      </c>
    </row>
    <row r="24" spans="1:14" ht="33.75" x14ac:dyDescent="0.25">
      <c r="A24" s="4" t="s">
        <v>18</v>
      </c>
      <c r="B24" s="97">
        <v>11020200</v>
      </c>
      <c r="C24" s="71">
        <v>3500</v>
      </c>
      <c r="D24" s="114">
        <v>3502</v>
      </c>
      <c r="E24" s="114">
        <v>4828</v>
      </c>
      <c r="F24" s="62">
        <f t="shared" si="2"/>
        <v>100.05714285714286</v>
      </c>
      <c r="G24" s="53">
        <f t="shared" si="1"/>
        <v>72.535211267605632</v>
      </c>
      <c r="H24" s="72"/>
      <c r="I24" s="61"/>
      <c r="J24" s="61"/>
      <c r="K24" s="64"/>
      <c r="L24" s="65">
        <v>0</v>
      </c>
    </row>
    <row r="25" spans="1:14" ht="31.5" x14ac:dyDescent="0.25">
      <c r="A25" s="3" t="s">
        <v>60</v>
      </c>
      <c r="B25" s="98">
        <v>13000000</v>
      </c>
      <c r="C25" s="49">
        <f>C26+C28+C31</f>
        <v>104020</v>
      </c>
      <c r="D25" s="49">
        <f>D26+D28+D31</f>
        <v>114812</v>
      </c>
      <c r="E25" s="49">
        <f>E26+E28</f>
        <v>110694</v>
      </c>
      <c r="F25" s="62">
        <f t="shared" si="2"/>
        <v>110.37492789848106</v>
      </c>
      <c r="G25" s="53">
        <f t="shared" si="1"/>
        <v>103.72016550129185</v>
      </c>
      <c r="H25" s="73"/>
      <c r="I25" s="74"/>
      <c r="J25" s="74"/>
      <c r="K25" s="64"/>
      <c r="L25" s="65">
        <v>0</v>
      </c>
    </row>
    <row r="26" spans="1:14" ht="22.5" x14ac:dyDescent="0.25">
      <c r="A26" s="12" t="s">
        <v>19</v>
      </c>
      <c r="B26" s="96">
        <v>13010000</v>
      </c>
      <c r="C26" s="66">
        <f>C27</f>
        <v>36020</v>
      </c>
      <c r="D26" s="66">
        <f>D27</f>
        <v>41469</v>
      </c>
      <c r="E26" s="66">
        <f>E27</f>
        <v>42650</v>
      </c>
      <c r="F26" s="62">
        <f t="shared" si="2"/>
        <v>115.12770682953915</v>
      </c>
      <c r="G26" s="53">
        <f t="shared" si="1"/>
        <v>97.230949589683462</v>
      </c>
      <c r="H26" s="70"/>
      <c r="I26" s="68"/>
      <c r="J26" s="68"/>
      <c r="K26" s="64"/>
      <c r="L26" s="65">
        <v>0</v>
      </c>
    </row>
    <row r="27" spans="1:14" ht="78.75" x14ac:dyDescent="0.25">
      <c r="A27" s="4" t="s">
        <v>20</v>
      </c>
      <c r="B27" s="97">
        <v>13010200</v>
      </c>
      <c r="C27" s="60">
        <v>36020</v>
      </c>
      <c r="D27" s="114">
        <v>41469</v>
      </c>
      <c r="E27" s="114">
        <v>42650</v>
      </c>
      <c r="F27" s="62">
        <f t="shared" si="2"/>
        <v>115.12770682953915</v>
      </c>
      <c r="G27" s="53">
        <f t="shared" si="1"/>
        <v>97.230949589683462</v>
      </c>
      <c r="H27" s="72"/>
      <c r="I27" s="61"/>
      <c r="J27" s="61"/>
      <c r="K27" s="64"/>
      <c r="L27" s="65">
        <v>0</v>
      </c>
    </row>
    <row r="28" spans="1:14" ht="22.5" x14ac:dyDescent="0.25">
      <c r="A28" s="12" t="s">
        <v>21</v>
      </c>
      <c r="B28" s="96">
        <v>13030000</v>
      </c>
      <c r="C28" s="66">
        <f>C29+C30</f>
        <v>3000</v>
      </c>
      <c r="D28" s="66">
        <f>D29+D30</f>
        <v>3404</v>
      </c>
      <c r="E28" s="66">
        <f>E29+E30</f>
        <v>68044</v>
      </c>
      <c r="F28" s="62">
        <f t="shared" si="2"/>
        <v>113.46666666666667</v>
      </c>
      <c r="G28" s="53">
        <f t="shared" si="1"/>
        <v>5.002645347128329</v>
      </c>
      <c r="H28" s="70"/>
      <c r="I28" s="68"/>
      <c r="J28" s="68"/>
      <c r="K28" s="64"/>
      <c r="L28" s="65">
        <v>0</v>
      </c>
    </row>
    <row r="29" spans="1:14" ht="33.75" x14ac:dyDescent="0.25">
      <c r="A29" s="4" t="s">
        <v>22</v>
      </c>
      <c r="B29" s="97">
        <v>13030100</v>
      </c>
      <c r="C29" s="60">
        <v>3000</v>
      </c>
      <c r="D29" s="114">
        <v>3404</v>
      </c>
      <c r="E29" s="114">
        <v>3011</v>
      </c>
      <c r="F29" s="62">
        <f t="shared" si="2"/>
        <v>113.46666666666667</v>
      </c>
      <c r="G29" s="53">
        <f t="shared" si="1"/>
        <v>113.05214214546662</v>
      </c>
      <c r="H29" s="72"/>
      <c r="I29" s="61"/>
      <c r="J29" s="61"/>
      <c r="K29" s="64"/>
      <c r="L29" s="65">
        <v>0</v>
      </c>
    </row>
    <row r="30" spans="1:14" ht="33.75" x14ac:dyDescent="0.25">
      <c r="A30" s="4" t="s">
        <v>23</v>
      </c>
      <c r="B30" s="97">
        <v>13030200</v>
      </c>
      <c r="C30" s="60"/>
      <c r="D30" s="114"/>
      <c r="E30" s="114">
        <v>65033</v>
      </c>
      <c r="F30" s="62">
        <v>0</v>
      </c>
      <c r="G30" s="53">
        <v>0</v>
      </c>
      <c r="H30" s="72"/>
      <c r="I30" s="61"/>
      <c r="J30" s="61"/>
      <c r="K30" s="64"/>
      <c r="L30" s="65">
        <v>0</v>
      </c>
    </row>
    <row r="31" spans="1:14" s="24" customFormat="1" ht="22.5" x14ac:dyDescent="0.25">
      <c r="A31" s="12" t="s">
        <v>106</v>
      </c>
      <c r="B31" s="96">
        <v>13040000</v>
      </c>
      <c r="C31" s="66">
        <f>C32</f>
        <v>65000</v>
      </c>
      <c r="D31" s="68">
        <f>D32</f>
        <v>69939</v>
      </c>
      <c r="E31" s="61">
        <f>E32</f>
        <v>0</v>
      </c>
      <c r="F31" s="62">
        <f t="shared" si="2"/>
        <v>107.59846153846154</v>
      </c>
      <c r="G31" s="53">
        <v>0</v>
      </c>
      <c r="H31" s="72"/>
      <c r="I31" s="61"/>
      <c r="J31" s="61"/>
      <c r="K31" s="64"/>
      <c r="L31" s="65">
        <v>0</v>
      </c>
    </row>
    <row r="32" spans="1:14" s="24" customFormat="1" ht="33.75" x14ac:dyDescent="0.25">
      <c r="A32" s="4" t="s">
        <v>107</v>
      </c>
      <c r="B32" s="97">
        <v>13040100</v>
      </c>
      <c r="C32" s="60">
        <v>65000</v>
      </c>
      <c r="D32" s="114">
        <v>69939</v>
      </c>
      <c r="E32" s="61"/>
      <c r="F32" s="62">
        <f t="shared" si="2"/>
        <v>107.59846153846154</v>
      </c>
      <c r="G32" s="53">
        <v>0</v>
      </c>
      <c r="H32" s="72"/>
      <c r="I32" s="61"/>
      <c r="J32" s="61"/>
      <c r="K32" s="64"/>
      <c r="L32" s="65">
        <v>0</v>
      </c>
    </row>
    <row r="33" spans="1:12" ht="21" x14ac:dyDescent="0.25">
      <c r="A33" s="3" t="s">
        <v>24</v>
      </c>
      <c r="B33" s="98">
        <v>14000000</v>
      </c>
      <c r="C33" s="49">
        <f>C34+C36+C38</f>
        <v>383300</v>
      </c>
      <c r="D33" s="49">
        <f>D34+D36+D38</f>
        <v>435134</v>
      </c>
      <c r="E33" s="49">
        <f>E34+E36+E38</f>
        <v>316613</v>
      </c>
      <c r="F33" s="62">
        <f t="shared" si="2"/>
        <v>113.52308896425775</v>
      </c>
      <c r="G33" s="53">
        <f t="shared" si="1"/>
        <v>137.43402829321602</v>
      </c>
      <c r="H33" s="73"/>
      <c r="I33" s="74"/>
      <c r="J33" s="74"/>
      <c r="K33" s="64"/>
      <c r="L33" s="65">
        <v>0</v>
      </c>
    </row>
    <row r="34" spans="1:12" ht="33.75" x14ac:dyDescent="0.25">
      <c r="A34" s="12" t="s">
        <v>25</v>
      </c>
      <c r="B34" s="96">
        <v>14020000</v>
      </c>
      <c r="C34" s="66">
        <f>C35</f>
        <v>48800</v>
      </c>
      <c r="D34" s="66">
        <f>D35</f>
        <v>56001</v>
      </c>
      <c r="E34" s="66">
        <f>E35</f>
        <v>35486</v>
      </c>
      <c r="F34" s="62">
        <v>0</v>
      </c>
      <c r="G34" s="53">
        <f t="shared" si="1"/>
        <v>157.81153130812152</v>
      </c>
      <c r="H34" s="70"/>
      <c r="I34" s="68"/>
      <c r="J34" s="68"/>
      <c r="K34" s="64"/>
      <c r="L34" s="65">
        <v>0</v>
      </c>
    </row>
    <row r="35" spans="1:12" x14ac:dyDescent="0.25">
      <c r="A35" s="4" t="s">
        <v>26</v>
      </c>
      <c r="B35" s="97">
        <v>14021900</v>
      </c>
      <c r="C35" s="60">
        <v>48800</v>
      </c>
      <c r="D35" s="114">
        <v>56001</v>
      </c>
      <c r="E35" s="114">
        <v>35486</v>
      </c>
      <c r="F35" s="62">
        <v>0</v>
      </c>
      <c r="G35" s="53">
        <f t="shared" si="1"/>
        <v>157.81153130812152</v>
      </c>
      <c r="H35" s="72"/>
      <c r="I35" s="61"/>
      <c r="J35" s="61"/>
      <c r="K35" s="64"/>
      <c r="L35" s="65">
        <v>0</v>
      </c>
    </row>
    <row r="36" spans="1:12" ht="33.75" x14ac:dyDescent="0.25">
      <c r="A36" s="12" t="s">
        <v>27</v>
      </c>
      <c r="B36" s="96">
        <v>14030000</v>
      </c>
      <c r="C36" s="66">
        <f>C37</f>
        <v>165400</v>
      </c>
      <c r="D36" s="66">
        <f>D37</f>
        <v>190272</v>
      </c>
      <c r="E36" s="66">
        <f>E37</f>
        <v>124632</v>
      </c>
      <c r="F36" s="62">
        <v>0</v>
      </c>
      <c r="G36" s="53">
        <f t="shared" si="1"/>
        <v>152.66705180050067</v>
      </c>
      <c r="H36" s="70"/>
      <c r="I36" s="68"/>
      <c r="J36" s="68"/>
      <c r="K36" s="64"/>
      <c r="L36" s="65">
        <v>0</v>
      </c>
    </row>
    <row r="37" spans="1:12" x14ac:dyDescent="0.25">
      <c r="A37" s="4" t="s">
        <v>26</v>
      </c>
      <c r="B37" s="97">
        <v>14031900</v>
      </c>
      <c r="C37" s="60">
        <v>165400</v>
      </c>
      <c r="D37" s="115">
        <v>190272</v>
      </c>
      <c r="E37" s="115">
        <v>124632</v>
      </c>
      <c r="F37" s="62">
        <v>0</v>
      </c>
      <c r="G37" s="53">
        <f t="shared" si="1"/>
        <v>152.66705180050067</v>
      </c>
      <c r="H37" s="72"/>
      <c r="I37" s="61"/>
      <c r="J37" s="61"/>
      <c r="K37" s="64"/>
      <c r="L37" s="65">
        <v>0</v>
      </c>
    </row>
    <row r="38" spans="1:12" ht="45" x14ac:dyDescent="0.25">
      <c r="A38" s="12" t="s">
        <v>28</v>
      </c>
      <c r="B38" s="96">
        <v>14040000</v>
      </c>
      <c r="C38" s="76">
        <v>169100</v>
      </c>
      <c r="D38" s="116">
        <v>188861</v>
      </c>
      <c r="E38" s="116">
        <v>156495</v>
      </c>
      <c r="F38" s="62">
        <f t="shared" si="2"/>
        <v>111.68598462448256</v>
      </c>
      <c r="G38" s="53">
        <f t="shared" si="1"/>
        <v>120.68181092047669</v>
      </c>
      <c r="H38" s="70"/>
      <c r="I38" s="68"/>
      <c r="J38" s="68"/>
      <c r="K38" s="64"/>
      <c r="L38" s="65">
        <v>0</v>
      </c>
    </row>
    <row r="39" spans="1:12" x14ac:dyDescent="0.25">
      <c r="A39" s="3" t="s">
        <v>29</v>
      </c>
      <c r="B39" s="98">
        <v>18000000</v>
      </c>
      <c r="C39" s="77">
        <f>C40+C50+C53</f>
        <v>10354691</v>
      </c>
      <c r="D39" s="77">
        <f>D40+D50+D53</f>
        <v>10847810</v>
      </c>
      <c r="E39" s="77">
        <f>E40+E50+E53</f>
        <v>8970237</v>
      </c>
      <c r="F39" s="62">
        <f t="shared" si="2"/>
        <v>104.76227634412267</v>
      </c>
      <c r="G39" s="53">
        <f t="shared" si="1"/>
        <v>120.9311415071865</v>
      </c>
      <c r="H39" s="73"/>
      <c r="I39" s="74"/>
      <c r="J39" s="74"/>
      <c r="K39" s="64"/>
      <c r="L39" s="65">
        <v>0</v>
      </c>
    </row>
    <row r="40" spans="1:12" x14ac:dyDescent="0.25">
      <c r="A40" s="12" t="s">
        <v>30</v>
      </c>
      <c r="B40" s="96">
        <v>18010000</v>
      </c>
      <c r="C40" s="66">
        <f>C41+C42+C43+C44+C45+C46+C47+C48+C49</f>
        <v>5584900</v>
      </c>
      <c r="D40" s="76">
        <f>D41+D42+D43+D44+D45+D46+D47+D48+D49</f>
        <v>5808761</v>
      </c>
      <c r="E40" s="76">
        <f>E41+E42+E43+E44+E45+E46+E47+E48+E49</f>
        <v>4440887</v>
      </c>
      <c r="F40" s="62">
        <f t="shared" si="2"/>
        <v>104.00832602195204</v>
      </c>
      <c r="G40" s="53">
        <f t="shared" si="1"/>
        <v>130.80181954641043</v>
      </c>
      <c r="H40" s="70"/>
      <c r="I40" s="68"/>
      <c r="J40" s="68"/>
      <c r="K40" s="64"/>
      <c r="L40" s="65">
        <v>0</v>
      </c>
    </row>
    <row r="41" spans="1:12" ht="56.25" x14ac:dyDescent="0.25">
      <c r="A41" s="4" t="s">
        <v>69</v>
      </c>
      <c r="B41" s="97">
        <v>18010100</v>
      </c>
      <c r="C41" s="60"/>
      <c r="D41" s="114">
        <v>-896</v>
      </c>
      <c r="E41" s="114">
        <v>7233</v>
      </c>
      <c r="F41" s="62">
        <v>0</v>
      </c>
      <c r="G41" s="53">
        <f t="shared" si="1"/>
        <v>-12.3876676344532</v>
      </c>
      <c r="H41" s="78"/>
      <c r="I41" s="61"/>
      <c r="J41" s="61"/>
      <c r="K41" s="64"/>
      <c r="L41" s="65">
        <v>0</v>
      </c>
    </row>
    <row r="42" spans="1:12" ht="45" x14ac:dyDescent="0.25">
      <c r="A42" s="4" t="s">
        <v>70</v>
      </c>
      <c r="B42" s="97">
        <v>18010200</v>
      </c>
      <c r="C42" s="60">
        <v>20400</v>
      </c>
      <c r="D42" s="114">
        <v>23358</v>
      </c>
      <c r="E42" s="114">
        <v>51686</v>
      </c>
      <c r="F42" s="62">
        <f t="shared" si="2"/>
        <v>114.5</v>
      </c>
      <c r="G42" s="53">
        <f t="shared" si="1"/>
        <v>45.19212165770228</v>
      </c>
      <c r="H42" s="78"/>
      <c r="I42" s="61"/>
      <c r="J42" s="61"/>
      <c r="K42" s="64"/>
      <c r="L42" s="65">
        <v>0</v>
      </c>
    </row>
    <row r="43" spans="1:12" ht="45" x14ac:dyDescent="0.25">
      <c r="A43" s="4" t="s">
        <v>71</v>
      </c>
      <c r="B43" s="97">
        <v>18010300</v>
      </c>
      <c r="C43" s="60">
        <v>399000</v>
      </c>
      <c r="D43" s="114">
        <v>400033</v>
      </c>
      <c r="E43" s="114">
        <v>327128</v>
      </c>
      <c r="F43" s="62">
        <f t="shared" si="2"/>
        <v>100.25889724310777</v>
      </c>
      <c r="G43" s="53">
        <f t="shared" si="1"/>
        <v>122.28638331173119</v>
      </c>
      <c r="H43" s="78"/>
      <c r="I43" s="61"/>
      <c r="J43" s="61"/>
      <c r="K43" s="64"/>
      <c r="L43" s="65">
        <v>0</v>
      </c>
    </row>
    <row r="44" spans="1:12" ht="56.25" x14ac:dyDescent="0.25">
      <c r="A44" s="4" t="s">
        <v>72</v>
      </c>
      <c r="B44" s="97">
        <v>18010400</v>
      </c>
      <c r="C44" s="60">
        <v>390700</v>
      </c>
      <c r="D44" s="114">
        <v>390720</v>
      </c>
      <c r="E44" s="114">
        <v>352005</v>
      </c>
      <c r="F44" s="62">
        <f t="shared" si="2"/>
        <v>100.0051190171487</v>
      </c>
      <c r="G44" s="53">
        <f t="shared" si="1"/>
        <v>110.99842331785059</v>
      </c>
      <c r="H44" s="78"/>
      <c r="I44" s="61"/>
      <c r="J44" s="61"/>
      <c r="K44" s="64"/>
      <c r="L44" s="65">
        <v>0</v>
      </c>
    </row>
    <row r="45" spans="1:12" x14ac:dyDescent="0.25">
      <c r="A45" s="4" t="s">
        <v>31</v>
      </c>
      <c r="B45" s="97">
        <v>18010500</v>
      </c>
      <c r="C45" s="60">
        <v>793000</v>
      </c>
      <c r="D45" s="114">
        <v>821763</v>
      </c>
      <c r="E45" s="114">
        <v>649741</v>
      </c>
      <c r="F45" s="62">
        <f t="shared" si="2"/>
        <v>103.62711223203027</v>
      </c>
      <c r="G45" s="53">
        <f t="shared" si="1"/>
        <v>126.47547253444064</v>
      </c>
      <c r="H45" s="78"/>
      <c r="I45" s="61"/>
      <c r="J45" s="61"/>
      <c r="K45" s="64"/>
      <c r="L45" s="65">
        <v>0</v>
      </c>
    </row>
    <row r="46" spans="1:12" x14ac:dyDescent="0.25">
      <c r="A46" s="4" t="s">
        <v>32</v>
      </c>
      <c r="B46" s="97">
        <v>18010600</v>
      </c>
      <c r="C46" s="60">
        <v>3294800</v>
      </c>
      <c r="D46" s="114">
        <v>3362700</v>
      </c>
      <c r="E46" s="114">
        <v>2415980</v>
      </c>
      <c r="F46" s="62">
        <f t="shared" si="2"/>
        <v>102.06082311521185</v>
      </c>
      <c r="G46" s="53">
        <f t="shared" si="1"/>
        <v>139.185754848964</v>
      </c>
      <c r="H46" s="78"/>
      <c r="I46" s="61"/>
      <c r="J46" s="61"/>
      <c r="K46" s="64"/>
      <c r="L46" s="65">
        <v>0</v>
      </c>
    </row>
    <row r="47" spans="1:12" x14ac:dyDescent="0.25">
      <c r="A47" s="4" t="s">
        <v>33</v>
      </c>
      <c r="B47" s="97">
        <v>18010700</v>
      </c>
      <c r="C47" s="60">
        <v>205000</v>
      </c>
      <c r="D47" s="114">
        <v>230835</v>
      </c>
      <c r="E47" s="114">
        <v>233151</v>
      </c>
      <c r="F47" s="62">
        <f t="shared" si="2"/>
        <v>112.60243902439025</v>
      </c>
      <c r="G47" s="53">
        <f t="shared" si="1"/>
        <v>99.006652341186623</v>
      </c>
      <c r="H47" s="78"/>
      <c r="I47" s="61"/>
      <c r="J47" s="61"/>
      <c r="K47" s="64"/>
      <c r="L47" s="65">
        <v>0</v>
      </c>
    </row>
    <row r="48" spans="1:12" x14ac:dyDescent="0.25">
      <c r="A48" s="4" t="s">
        <v>34</v>
      </c>
      <c r="B48" s="97">
        <v>18010900</v>
      </c>
      <c r="C48" s="60">
        <v>432000</v>
      </c>
      <c r="D48" s="114">
        <v>491473</v>
      </c>
      <c r="E48" s="114">
        <v>353363</v>
      </c>
      <c r="F48" s="62">
        <f t="shared" si="2"/>
        <v>113.76689814814816</v>
      </c>
      <c r="G48" s="53">
        <f t="shared" si="1"/>
        <v>139.08445422978636</v>
      </c>
      <c r="H48" s="78"/>
      <c r="I48" s="61"/>
      <c r="J48" s="61"/>
      <c r="K48" s="64"/>
      <c r="L48" s="65">
        <v>0</v>
      </c>
    </row>
    <row r="49" spans="1:12" ht="22.5" x14ac:dyDescent="0.25">
      <c r="A49" s="4" t="s">
        <v>35</v>
      </c>
      <c r="B49" s="97">
        <v>18011100</v>
      </c>
      <c r="C49" s="60">
        <v>50000</v>
      </c>
      <c r="D49" s="117">
        <v>88775</v>
      </c>
      <c r="E49" s="114">
        <v>50600</v>
      </c>
      <c r="F49" s="62">
        <f t="shared" si="2"/>
        <v>177.55</v>
      </c>
      <c r="G49" s="53">
        <f t="shared" si="1"/>
        <v>175.44466403162056</v>
      </c>
      <c r="H49" s="78"/>
      <c r="I49" s="61"/>
      <c r="J49" s="61"/>
      <c r="K49" s="64"/>
      <c r="L49" s="65">
        <v>0</v>
      </c>
    </row>
    <row r="50" spans="1:12" x14ac:dyDescent="0.25">
      <c r="A50" s="12" t="s">
        <v>36</v>
      </c>
      <c r="B50" s="96">
        <v>18030000</v>
      </c>
      <c r="C50" s="66">
        <f>C51</f>
        <v>14000</v>
      </c>
      <c r="D50" s="66">
        <f>D51+D52</f>
        <v>23215</v>
      </c>
      <c r="E50" s="66">
        <f>E51+E52</f>
        <v>14592</v>
      </c>
      <c r="F50" s="62">
        <f t="shared" si="2"/>
        <v>165.82142857142856</v>
      </c>
      <c r="G50" s="53">
        <f t="shared" si="1"/>
        <v>159.09402412280701</v>
      </c>
      <c r="H50" s="67"/>
      <c r="I50" s="68"/>
      <c r="J50" s="68"/>
      <c r="K50" s="64"/>
      <c r="L50" s="65">
        <v>0</v>
      </c>
    </row>
    <row r="51" spans="1:12" ht="22.5" x14ac:dyDescent="0.25">
      <c r="A51" s="4" t="s">
        <v>37</v>
      </c>
      <c r="B51" s="97">
        <v>18030100</v>
      </c>
      <c r="C51" s="60">
        <v>14000</v>
      </c>
      <c r="D51" s="114">
        <v>21415</v>
      </c>
      <c r="E51" s="114">
        <v>12226</v>
      </c>
      <c r="F51" s="62">
        <f t="shared" si="2"/>
        <v>152.96428571428572</v>
      </c>
      <c r="G51" s="53">
        <f t="shared" si="1"/>
        <v>175.15949615573368</v>
      </c>
      <c r="H51" s="78"/>
      <c r="I51" s="61"/>
      <c r="J51" s="61"/>
      <c r="K51" s="64"/>
      <c r="L51" s="65">
        <v>0</v>
      </c>
    </row>
    <row r="52" spans="1:12" s="24" customFormat="1" ht="22.5" x14ac:dyDescent="0.25">
      <c r="A52" s="4" t="s">
        <v>124</v>
      </c>
      <c r="B52" s="97">
        <v>18030200</v>
      </c>
      <c r="C52" s="60"/>
      <c r="D52" s="114">
        <v>1800</v>
      </c>
      <c r="E52" s="114">
        <v>2366</v>
      </c>
      <c r="F52" s="62">
        <v>0</v>
      </c>
      <c r="G52" s="53">
        <f t="shared" si="1"/>
        <v>76.077768385460701</v>
      </c>
      <c r="H52" s="78"/>
      <c r="I52" s="61"/>
      <c r="J52" s="61"/>
      <c r="K52" s="64"/>
      <c r="L52" s="65">
        <v>0</v>
      </c>
    </row>
    <row r="53" spans="1:12" x14ac:dyDescent="0.25">
      <c r="A53" s="12" t="s">
        <v>38</v>
      </c>
      <c r="B53" s="96">
        <v>18050000</v>
      </c>
      <c r="C53" s="79">
        <f>C54+C55+C56</f>
        <v>4755791</v>
      </c>
      <c r="D53" s="79">
        <f>D54+D55+D56</f>
        <v>5015834</v>
      </c>
      <c r="E53" s="79">
        <f>E54+E55+E56</f>
        <v>4514758</v>
      </c>
      <c r="F53" s="62">
        <f t="shared" si="2"/>
        <v>105.46792321193257</v>
      </c>
      <c r="G53" s="53">
        <f t="shared" si="1"/>
        <v>111.09862366930852</v>
      </c>
      <c r="H53" s="67"/>
      <c r="I53" s="68"/>
      <c r="J53" s="68"/>
      <c r="K53" s="64"/>
      <c r="L53" s="65">
        <v>0</v>
      </c>
    </row>
    <row r="54" spans="1:12" x14ac:dyDescent="0.25">
      <c r="A54" s="4" t="s">
        <v>39</v>
      </c>
      <c r="B54" s="97">
        <v>18050300</v>
      </c>
      <c r="C54" s="80">
        <v>433891</v>
      </c>
      <c r="D54" s="114">
        <v>449581</v>
      </c>
      <c r="E54" s="114">
        <v>465410</v>
      </c>
      <c r="F54" s="62">
        <f t="shared" si="2"/>
        <v>103.6161155681957</v>
      </c>
      <c r="G54" s="53">
        <f t="shared" si="1"/>
        <v>96.598912786575269</v>
      </c>
      <c r="H54" s="78"/>
      <c r="I54" s="61"/>
      <c r="J54" s="61"/>
      <c r="K54" s="64"/>
      <c r="L54" s="65">
        <v>0</v>
      </c>
    </row>
    <row r="55" spans="1:12" x14ac:dyDescent="0.25">
      <c r="A55" s="4" t="s">
        <v>40</v>
      </c>
      <c r="B55" s="97">
        <v>18050400</v>
      </c>
      <c r="C55" s="80">
        <v>2370800</v>
      </c>
      <c r="D55" s="114">
        <v>2471610</v>
      </c>
      <c r="E55" s="114">
        <v>2023535</v>
      </c>
      <c r="F55" s="62">
        <f t="shared" si="2"/>
        <v>104.25215117259997</v>
      </c>
      <c r="G55" s="53">
        <f t="shared" si="1"/>
        <v>122.14318012784557</v>
      </c>
      <c r="H55" s="78"/>
      <c r="I55" s="61"/>
      <c r="J55" s="61"/>
      <c r="K55" s="64"/>
      <c r="L55" s="65">
        <v>0</v>
      </c>
    </row>
    <row r="56" spans="1:12" ht="78.75" x14ac:dyDescent="0.25">
      <c r="A56" s="4" t="s">
        <v>41</v>
      </c>
      <c r="B56" s="97">
        <v>18050500</v>
      </c>
      <c r="C56" s="80">
        <v>1951100</v>
      </c>
      <c r="D56" s="114">
        <v>2094643</v>
      </c>
      <c r="E56" s="114">
        <v>2025813</v>
      </c>
      <c r="F56" s="62">
        <f t="shared" si="2"/>
        <v>107.35702936804879</v>
      </c>
      <c r="G56" s="53">
        <f t="shared" si="1"/>
        <v>103.39764825282491</v>
      </c>
      <c r="H56" s="78"/>
      <c r="I56" s="61"/>
      <c r="J56" s="61"/>
      <c r="K56" s="64"/>
      <c r="L56" s="65">
        <v>0</v>
      </c>
    </row>
    <row r="57" spans="1:12" x14ac:dyDescent="0.25">
      <c r="A57" s="3" t="s">
        <v>42</v>
      </c>
      <c r="B57" s="98">
        <v>19000000</v>
      </c>
      <c r="C57" s="81">
        <v>0</v>
      </c>
      <c r="D57" s="74">
        <v>0</v>
      </c>
      <c r="E57" s="74">
        <f>E59+E60</f>
        <v>0</v>
      </c>
      <c r="F57" s="62">
        <v>0</v>
      </c>
      <c r="G57" s="53">
        <v>0</v>
      </c>
      <c r="H57" s="82">
        <f>H58</f>
        <v>9000</v>
      </c>
      <c r="I57" s="77">
        <f>I58</f>
        <v>9852</v>
      </c>
      <c r="J57" s="77">
        <f>J58</f>
        <v>9095</v>
      </c>
      <c r="K57" s="111">
        <f t="shared" ref="K57:K83" si="3">(I57/H57)*100</f>
        <v>109.46666666666667</v>
      </c>
      <c r="L57" s="65">
        <f t="shared" ref="L57:L84" si="4">(I57/J57)*100</f>
        <v>108.32325453545903</v>
      </c>
    </row>
    <row r="58" spans="1:12" x14ac:dyDescent="0.25">
      <c r="A58" s="12" t="s">
        <v>43</v>
      </c>
      <c r="B58" s="96">
        <v>19010000</v>
      </c>
      <c r="C58" s="79">
        <v>0</v>
      </c>
      <c r="D58" s="68">
        <v>0</v>
      </c>
      <c r="E58" s="68">
        <f>E59+E60</f>
        <v>0</v>
      </c>
      <c r="F58" s="62">
        <v>0</v>
      </c>
      <c r="G58" s="53">
        <v>0</v>
      </c>
      <c r="H58" s="67">
        <f>H59+H60</f>
        <v>9000</v>
      </c>
      <c r="I58" s="83">
        <f>I59+I60</f>
        <v>9852</v>
      </c>
      <c r="J58" s="83">
        <f>J59+J60+J61</f>
        <v>9095</v>
      </c>
      <c r="K58" s="111">
        <f t="shared" si="3"/>
        <v>109.46666666666667</v>
      </c>
      <c r="L58" s="65">
        <f t="shared" si="4"/>
        <v>108.32325453545903</v>
      </c>
    </row>
    <row r="59" spans="1:12" ht="67.5" x14ac:dyDescent="0.25">
      <c r="A59" s="4" t="s">
        <v>92</v>
      </c>
      <c r="B59" s="97">
        <v>19010100</v>
      </c>
      <c r="C59" s="80"/>
      <c r="D59" s="61"/>
      <c r="E59" s="61"/>
      <c r="F59" s="62"/>
      <c r="G59" s="53">
        <v>0</v>
      </c>
      <c r="H59" s="78">
        <v>3500</v>
      </c>
      <c r="I59" s="114">
        <v>4013</v>
      </c>
      <c r="J59" s="114">
        <v>3511</v>
      </c>
      <c r="K59" s="111">
        <f t="shared" si="3"/>
        <v>114.65714285714286</v>
      </c>
      <c r="L59" s="65">
        <f t="shared" si="4"/>
        <v>114.29792082027912</v>
      </c>
    </row>
    <row r="60" spans="1:12" ht="56.25" x14ac:dyDescent="0.25">
      <c r="A60" s="4" t="s">
        <v>73</v>
      </c>
      <c r="B60" s="97">
        <v>19010300</v>
      </c>
      <c r="C60" s="80"/>
      <c r="D60" s="61"/>
      <c r="E60" s="61"/>
      <c r="F60" s="62"/>
      <c r="G60" s="53">
        <v>0</v>
      </c>
      <c r="H60" s="78">
        <v>5500</v>
      </c>
      <c r="I60" s="114">
        <v>5839</v>
      </c>
      <c r="J60" s="114">
        <v>5551</v>
      </c>
      <c r="K60" s="111">
        <f t="shared" si="3"/>
        <v>106.16363636363637</v>
      </c>
      <c r="L60" s="65">
        <f t="shared" si="4"/>
        <v>105.18825436858224</v>
      </c>
    </row>
    <row r="61" spans="1:12" s="24" customFormat="1" ht="45.75" x14ac:dyDescent="0.25">
      <c r="A61" s="113" t="s">
        <v>130</v>
      </c>
      <c r="B61" s="97">
        <v>19011000</v>
      </c>
      <c r="C61" s="80"/>
      <c r="D61" s="61"/>
      <c r="E61" s="61"/>
      <c r="F61" s="62"/>
      <c r="G61" s="53">
        <v>0</v>
      </c>
      <c r="H61" s="78"/>
      <c r="I61" s="61"/>
      <c r="J61" s="61">
        <v>33</v>
      </c>
      <c r="K61" s="111">
        <v>0</v>
      </c>
      <c r="L61" s="65">
        <f t="shared" si="4"/>
        <v>0</v>
      </c>
    </row>
    <row r="62" spans="1:12" ht="25.5" x14ac:dyDescent="0.25">
      <c r="A62" s="2" t="s">
        <v>44</v>
      </c>
      <c r="B62" s="98">
        <v>20000000</v>
      </c>
      <c r="C62" s="49">
        <f>C70+C75</f>
        <v>109000</v>
      </c>
      <c r="D62" s="49">
        <f>D63+D70+D75</f>
        <v>121982</v>
      </c>
      <c r="E62" s="49">
        <f>E63+E70+E75</f>
        <v>150676</v>
      </c>
      <c r="F62" s="62">
        <f t="shared" si="2"/>
        <v>111.91009174311925</v>
      </c>
      <c r="G62" s="53">
        <f t="shared" si="1"/>
        <v>80.956489421009309</v>
      </c>
      <c r="H62" s="49">
        <f>H70+H75+H80</f>
        <v>26808224</v>
      </c>
      <c r="I62" s="49">
        <f>I70+I75+I80</f>
        <v>26950637</v>
      </c>
      <c r="J62" s="49">
        <f>J70+J75+J80</f>
        <v>1782485</v>
      </c>
      <c r="K62" s="111">
        <f t="shared" si="3"/>
        <v>100.53122877516989</v>
      </c>
      <c r="L62" s="110" t="s">
        <v>134</v>
      </c>
    </row>
    <row r="63" spans="1:12" ht="21" x14ac:dyDescent="0.25">
      <c r="A63" s="2" t="s">
        <v>61</v>
      </c>
      <c r="B63" s="98">
        <v>21000000</v>
      </c>
      <c r="C63" s="49">
        <f>C64+C66</f>
        <v>0</v>
      </c>
      <c r="D63" s="49">
        <f>D64+D66</f>
        <v>11411</v>
      </c>
      <c r="E63" s="49">
        <f>E64+E66</f>
        <v>11115</v>
      </c>
      <c r="F63" s="62">
        <v>0</v>
      </c>
      <c r="G63" s="53">
        <f t="shared" si="1"/>
        <v>102.66306792622582</v>
      </c>
      <c r="H63" s="82"/>
      <c r="I63" s="74"/>
      <c r="J63" s="74"/>
      <c r="K63" s="64"/>
      <c r="L63" s="65">
        <v>0</v>
      </c>
    </row>
    <row r="64" spans="1:12" ht="18.600000000000001" customHeight="1" x14ac:dyDescent="0.25">
      <c r="A64" s="13" t="s">
        <v>62</v>
      </c>
      <c r="B64" s="96">
        <v>21010000</v>
      </c>
      <c r="C64" s="49">
        <f>C65</f>
        <v>0</v>
      </c>
      <c r="D64" s="66">
        <f>D65</f>
        <v>531</v>
      </c>
      <c r="E64" s="66">
        <f>E65</f>
        <v>7115</v>
      </c>
      <c r="F64" s="62">
        <v>0</v>
      </c>
      <c r="G64" s="53">
        <f t="shared" si="1"/>
        <v>7.4631061138439909</v>
      </c>
      <c r="H64" s="67"/>
      <c r="I64" s="68"/>
      <c r="J64" s="68"/>
      <c r="K64" s="64"/>
      <c r="L64" s="65">
        <v>0</v>
      </c>
    </row>
    <row r="65" spans="1:12" ht="45.75" x14ac:dyDescent="0.25">
      <c r="A65" s="5" t="s">
        <v>45</v>
      </c>
      <c r="B65" s="97">
        <v>21010300</v>
      </c>
      <c r="C65" s="49"/>
      <c r="D65" s="61">
        <v>531</v>
      </c>
      <c r="E65" s="114">
        <v>7115</v>
      </c>
      <c r="F65" s="62">
        <v>0</v>
      </c>
      <c r="G65" s="53">
        <f t="shared" si="1"/>
        <v>7.4631061138439909</v>
      </c>
      <c r="H65" s="78"/>
      <c r="I65" s="61"/>
      <c r="J65" s="61"/>
      <c r="K65" s="64"/>
      <c r="L65" s="65">
        <v>0</v>
      </c>
    </row>
    <row r="66" spans="1:12" x14ac:dyDescent="0.25">
      <c r="A66" s="13" t="s">
        <v>63</v>
      </c>
      <c r="B66" s="96">
        <v>21080000</v>
      </c>
      <c r="C66" s="49">
        <f>C69</f>
        <v>0</v>
      </c>
      <c r="D66" s="66">
        <f>D69+D67+D68</f>
        <v>10880</v>
      </c>
      <c r="E66" s="66">
        <f>E69</f>
        <v>4000</v>
      </c>
      <c r="F66" s="62">
        <v>0</v>
      </c>
      <c r="G66" s="53">
        <f t="shared" si="1"/>
        <v>272</v>
      </c>
      <c r="H66" s="67"/>
      <c r="I66" s="68"/>
      <c r="J66" s="68"/>
      <c r="K66" s="64"/>
      <c r="L66" s="65">
        <v>0</v>
      </c>
    </row>
    <row r="67" spans="1:12" s="24" customFormat="1" x14ac:dyDescent="0.25">
      <c r="A67" s="109" t="s">
        <v>63</v>
      </c>
      <c r="B67" s="97">
        <v>21080500</v>
      </c>
      <c r="C67" s="66"/>
      <c r="D67" s="60">
        <v>200</v>
      </c>
      <c r="E67" s="66"/>
      <c r="F67" s="62">
        <v>0</v>
      </c>
      <c r="G67" s="53">
        <v>0</v>
      </c>
      <c r="H67" s="78"/>
      <c r="I67" s="61"/>
      <c r="J67" s="61"/>
      <c r="K67" s="64"/>
      <c r="L67" s="65">
        <v>0</v>
      </c>
    </row>
    <row r="68" spans="1:12" s="24" customFormat="1" x14ac:dyDescent="0.25">
      <c r="A68" s="109" t="s">
        <v>125</v>
      </c>
      <c r="B68" s="97">
        <v>21081100</v>
      </c>
      <c r="C68" s="66"/>
      <c r="D68" s="60">
        <v>340</v>
      </c>
      <c r="E68" s="66"/>
      <c r="F68" s="62">
        <v>0</v>
      </c>
      <c r="G68" s="53">
        <v>0</v>
      </c>
      <c r="H68" s="78"/>
      <c r="I68" s="61"/>
      <c r="J68" s="61"/>
      <c r="K68" s="64"/>
      <c r="L68" s="65">
        <v>0</v>
      </c>
    </row>
    <row r="69" spans="1:12" ht="48" customHeight="1" x14ac:dyDescent="0.25">
      <c r="A69" s="22" t="s">
        <v>84</v>
      </c>
      <c r="B69" s="97">
        <v>21081500</v>
      </c>
      <c r="C69" s="49"/>
      <c r="D69" s="114">
        <v>10340</v>
      </c>
      <c r="E69" s="114">
        <v>4000</v>
      </c>
      <c r="F69" s="62">
        <v>0</v>
      </c>
      <c r="G69" s="53">
        <f t="shared" si="1"/>
        <v>258.5</v>
      </c>
      <c r="H69" s="78"/>
      <c r="I69" s="61"/>
      <c r="J69" s="61"/>
      <c r="K69" s="64"/>
      <c r="L69" s="65">
        <v>0</v>
      </c>
    </row>
    <row r="70" spans="1:12" ht="31.5" x14ac:dyDescent="0.25">
      <c r="A70" s="3" t="s">
        <v>46</v>
      </c>
      <c r="B70" s="98">
        <v>22000000</v>
      </c>
      <c r="C70" s="49">
        <f>C71</f>
        <v>7000</v>
      </c>
      <c r="D70" s="49">
        <f>D71+D73</f>
        <v>8018</v>
      </c>
      <c r="E70" s="49">
        <f>E71+E73</f>
        <v>8962</v>
      </c>
      <c r="F70" s="62">
        <f t="shared" si="2"/>
        <v>114.54285714285714</v>
      </c>
      <c r="G70" s="53">
        <f t="shared" si="1"/>
        <v>89.466636911403711</v>
      </c>
      <c r="H70" s="82"/>
      <c r="I70" s="74"/>
      <c r="J70" s="74"/>
      <c r="K70" s="64"/>
      <c r="L70" s="65">
        <v>0</v>
      </c>
    </row>
    <row r="71" spans="1:12" ht="22.5" x14ac:dyDescent="0.25">
      <c r="A71" s="12" t="s">
        <v>47</v>
      </c>
      <c r="B71" s="96">
        <v>22010000</v>
      </c>
      <c r="C71" s="66">
        <f>C72</f>
        <v>7000</v>
      </c>
      <c r="D71" s="66">
        <f>D72</f>
        <v>7974</v>
      </c>
      <c r="E71" s="66">
        <f>E72</f>
        <v>8923</v>
      </c>
      <c r="F71" s="62">
        <f t="shared" si="2"/>
        <v>113.91428571428573</v>
      </c>
      <c r="G71" s="53">
        <f t="shared" si="1"/>
        <v>89.36456348761628</v>
      </c>
      <c r="H71" s="67"/>
      <c r="I71" s="68"/>
      <c r="J71" s="68"/>
      <c r="K71" s="64"/>
      <c r="L71" s="65">
        <v>0</v>
      </c>
    </row>
    <row r="72" spans="1:12" ht="22.5" x14ac:dyDescent="0.25">
      <c r="A72" s="4" t="s">
        <v>48</v>
      </c>
      <c r="B72" s="97">
        <v>22012500</v>
      </c>
      <c r="C72" s="84">
        <v>7000</v>
      </c>
      <c r="D72" s="114">
        <v>7974</v>
      </c>
      <c r="E72" s="114">
        <v>8923</v>
      </c>
      <c r="F72" s="62">
        <f t="shared" si="2"/>
        <v>113.91428571428573</v>
      </c>
      <c r="G72" s="53">
        <f t="shared" si="1"/>
        <v>89.36456348761628</v>
      </c>
      <c r="H72" s="78"/>
      <c r="I72" s="61"/>
      <c r="J72" s="61"/>
      <c r="K72" s="64"/>
      <c r="L72" s="65">
        <v>0</v>
      </c>
    </row>
    <row r="73" spans="1:12" x14ac:dyDescent="0.25">
      <c r="A73" s="14" t="s">
        <v>64</v>
      </c>
      <c r="B73" s="96">
        <v>22090000</v>
      </c>
      <c r="C73" s="76"/>
      <c r="D73" s="68">
        <f>D74</f>
        <v>44</v>
      </c>
      <c r="E73" s="74">
        <f>E74</f>
        <v>39</v>
      </c>
      <c r="F73" s="62">
        <v>0</v>
      </c>
      <c r="G73" s="53">
        <f t="shared" si="1"/>
        <v>112.82051282051282</v>
      </c>
      <c r="H73" s="67"/>
      <c r="I73" s="68"/>
      <c r="J73" s="68"/>
      <c r="K73" s="64"/>
      <c r="L73" s="65">
        <v>0</v>
      </c>
    </row>
    <row r="74" spans="1:12" x14ac:dyDescent="0.25">
      <c r="A74" s="6" t="s">
        <v>65</v>
      </c>
      <c r="B74" s="97">
        <v>22090100</v>
      </c>
      <c r="C74" s="84"/>
      <c r="D74" s="61">
        <v>44</v>
      </c>
      <c r="E74" s="61">
        <v>39</v>
      </c>
      <c r="F74" s="62">
        <v>0</v>
      </c>
      <c r="G74" s="53">
        <f t="shared" si="1"/>
        <v>112.82051282051282</v>
      </c>
      <c r="H74" s="78"/>
      <c r="I74" s="61"/>
      <c r="J74" s="61"/>
      <c r="K74" s="64"/>
      <c r="L74" s="65">
        <v>0</v>
      </c>
    </row>
    <row r="75" spans="1:12" x14ac:dyDescent="0.25">
      <c r="A75" s="15" t="s">
        <v>66</v>
      </c>
      <c r="B75" s="98">
        <v>24000000</v>
      </c>
      <c r="C75" s="54">
        <f>C77</f>
        <v>102000</v>
      </c>
      <c r="D75" s="54">
        <f>D77+D76</f>
        <v>102553</v>
      </c>
      <c r="E75" s="54">
        <f>E77</f>
        <v>130599</v>
      </c>
      <c r="F75" s="62">
        <f t="shared" si="2"/>
        <v>100.5421568627451</v>
      </c>
      <c r="G75" s="53">
        <f t="shared" si="1"/>
        <v>78.525103561283018</v>
      </c>
      <c r="H75" s="82"/>
      <c r="I75" s="74">
        <f>I77</f>
        <v>2</v>
      </c>
      <c r="J75" s="74"/>
      <c r="K75" s="64"/>
      <c r="L75" s="65">
        <v>0</v>
      </c>
    </row>
    <row r="76" spans="1:12" s="24" customFormat="1" ht="54" x14ac:dyDescent="0.25">
      <c r="A76" s="15" t="s">
        <v>126</v>
      </c>
      <c r="B76" s="98">
        <v>24030000</v>
      </c>
      <c r="C76" s="54"/>
      <c r="D76" s="54">
        <v>230</v>
      </c>
      <c r="E76" s="54"/>
      <c r="F76" s="62">
        <v>0</v>
      </c>
      <c r="G76" s="53">
        <v>0</v>
      </c>
      <c r="H76" s="82"/>
      <c r="I76" s="74"/>
      <c r="J76" s="74"/>
      <c r="K76" s="64"/>
      <c r="L76" s="65">
        <v>0</v>
      </c>
    </row>
    <row r="77" spans="1:12" x14ac:dyDescent="0.25">
      <c r="A77" s="14" t="s">
        <v>63</v>
      </c>
      <c r="B77" s="96">
        <v>24060000</v>
      </c>
      <c r="C77" s="76">
        <f t="shared" ref="C77:E77" si="5">C78</f>
        <v>102000</v>
      </c>
      <c r="D77" s="76">
        <f t="shared" si="5"/>
        <v>102323</v>
      </c>
      <c r="E77" s="76">
        <f t="shared" si="5"/>
        <v>130599</v>
      </c>
      <c r="F77" s="62">
        <f t="shared" si="2"/>
        <v>100.31666666666668</v>
      </c>
      <c r="G77" s="53">
        <f t="shared" si="1"/>
        <v>78.34899195246517</v>
      </c>
      <c r="H77" s="67"/>
      <c r="I77" s="68">
        <f>I79</f>
        <v>2</v>
      </c>
      <c r="J77" s="68"/>
      <c r="K77" s="64"/>
      <c r="L77" s="65">
        <v>0</v>
      </c>
    </row>
    <row r="78" spans="1:12" x14ac:dyDescent="0.25">
      <c r="A78" s="6" t="s">
        <v>63</v>
      </c>
      <c r="B78" s="97">
        <v>24060300</v>
      </c>
      <c r="C78" s="84">
        <v>102000</v>
      </c>
      <c r="D78" s="114">
        <v>102323</v>
      </c>
      <c r="E78" s="114">
        <v>130599</v>
      </c>
      <c r="F78" s="62">
        <f t="shared" si="2"/>
        <v>100.31666666666668</v>
      </c>
      <c r="G78" s="53">
        <f t="shared" si="1"/>
        <v>78.34899195246517</v>
      </c>
      <c r="H78" s="78"/>
      <c r="I78" s="61"/>
      <c r="J78" s="61"/>
      <c r="K78" s="64"/>
      <c r="L78" s="65">
        <v>0</v>
      </c>
    </row>
    <row r="79" spans="1:12" s="24" customFormat="1" x14ac:dyDescent="0.25">
      <c r="A79" s="6" t="s">
        <v>138</v>
      </c>
      <c r="B79" s="97">
        <v>24062100</v>
      </c>
      <c r="C79" s="85"/>
      <c r="D79" s="74"/>
      <c r="E79" s="74"/>
      <c r="F79" s="62">
        <v>0</v>
      </c>
      <c r="G79" s="53">
        <v>0</v>
      </c>
      <c r="H79" s="78"/>
      <c r="I79" s="61">
        <v>2</v>
      </c>
      <c r="J79" s="61"/>
      <c r="K79" s="64"/>
      <c r="L79" s="65">
        <v>0</v>
      </c>
    </row>
    <row r="80" spans="1:12" ht="25.5" x14ac:dyDescent="0.25">
      <c r="A80" s="3" t="s">
        <v>49</v>
      </c>
      <c r="B80" s="98">
        <v>25000000</v>
      </c>
      <c r="C80" s="85"/>
      <c r="D80" s="74"/>
      <c r="E80" s="74"/>
      <c r="F80" s="62">
        <v>0</v>
      </c>
      <c r="G80" s="53">
        <v>0</v>
      </c>
      <c r="H80" s="85">
        <f>H81+H85</f>
        <v>26808224</v>
      </c>
      <c r="I80" s="85">
        <f>I81+I85</f>
        <v>26950635</v>
      </c>
      <c r="J80" s="85">
        <f>J81+J85</f>
        <v>1782485</v>
      </c>
      <c r="K80" s="111">
        <f t="shared" si="3"/>
        <v>100.53122131477265</v>
      </c>
      <c r="L80" s="110" t="s">
        <v>135</v>
      </c>
    </row>
    <row r="81" spans="1:12" ht="33.75" x14ac:dyDescent="0.25">
      <c r="A81" s="12" t="s">
        <v>50</v>
      </c>
      <c r="B81" s="96">
        <v>25010000</v>
      </c>
      <c r="C81" s="69"/>
      <c r="D81" s="68"/>
      <c r="E81" s="68"/>
      <c r="F81" s="62">
        <v>0</v>
      </c>
      <c r="G81" s="53">
        <v>0</v>
      </c>
      <c r="H81" s="86">
        <f>H82+H83+H84</f>
        <v>817206</v>
      </c>
      <c r="I81" s="66">
        <f>I82+I83+I84</f>
        <v>959617</v>
      </c>
      <c r="J81" s="66">
        <f>J82+J83+J84</f>
        <v>654435</v>
      </c>
      <c r="K81" s="111">
        <f t="shared" si="3"/>
        <v>117.42657298159827</v>
      </c>
      <c r="L81" s="65">
        <f t="shared" si="4"/>
        <v>146.6328970791599</v>
      </c>
    </row>
    <row r="82" spans="1:12" ht="33.75" x14ac:dyDescent="0.25">
      <c r="A82" s="4" t="s">
        <v>51</v>
      </c>
      <c r="B82" s="97">
        <v>25010100</v>
      </c>
      <c r="C82" s="71"/>
      <c r="D82" s="61"/>
      <c r="E82" s="61"/>
      <c r="F82" s="62">
        <v>0</v>
      </c>
      <c r="G82" s="53">
        <v>0</v>
      </c>
      <c r="H82" s="63">
        <v>792952</v>
      </c>
      <c r="I82" s="114">
        <v>925388</v>
      </c>
      <c r="J82" s="114">
        <v>630432</v>
      </c>
      <c r="K82" s="111">
        <f t="shared" si="3"/>
        <v>116.70164146127382</v>
      </c>
      <c r="L82" s="65">
        <f t="shared" si="4"/>
        <v>146.78633064311458</v>
      </c>
    </row>
    <row r="83" spans="1:12" ht="22.5" x14ac:dyDescent="0.25">
      <c r="A83" s="4" t="s">
        <v>52</v>
      </c>
      <c r="B83" s="97">
        <v>25010300</v>
      </c>
      <c r="C83" s="71"/>
      <c r="D83" s="61"/>
      <c r="E83" s="61"/>
      <c r="F83" s="62">
        <v>0</v>
      </c>
      <c r="G83" s="53">
        <v>0</v>
      </c>
      <c r="H83" s="63">
        <v>2808</v>
      </c>
      <c r="I83" s="114">
        <v>11881</v>
      </c>
      <c r="J83" s="114">
        <v>8898</v>
      </c>
      <c r="K83" s="111">
        <f t="shared" si="3"/>
        <v>423.11253561253562</v>
      </c>
      <c r="L83" s="65">
        <f t="shared" si="4"/>
        <v>133.52438750280962</v>
      </c>
    </row>
    <row r="84" spans="1:12" ht="33.75" x14ac:dyDescent="0.25">
      <c r="A84" s="4" t="s">
        <v>78</v>
      </c>
      <c r="B84" s="97">
        <v>25010400</v>
      </c>
      <c r="C84" s="71"/>
      <c r="D84" s="61"/>
      <c r="E84" s="61"/>
      <c r="F84" s="62">
        <v>0</v>
      </c>
      <c r="G84" s="53">
        <v>0</v>
      </c>
      <c r="H84" s="63">
        <v>21446</v>
      </c>
      <c r="I84" s="114">
        <v>22348</v>
      </c>
      <c r="J84" s="114">
        <v>15105</v>
      </c>
      <c r="K84" s="111">
        <v>0</v>
      </c>
      <c r="L84" s="65">
        <f t="shared" si="4"/>
        <v>147.95100959947038</v>
      </c>
    </row>
    <row r="85" spans="1:12" ht="25.5" x14ac:dyDescent="0.25">
      <c r="A85" s="4" t="s">
        <v>79</v>
      </c>
      <c r="B85" s="99">
        <v>25020000</v>
      </c>
      <c r="C85" s="71"/>
      <c r="D85" s="61"/>
      <c r="E85" s="68"/>
      <c r="F85" s="62">
        <v>0</v>
      </c>
      <c r="G85" s="53">
        <v>0</v>
      </c>
      <c r="H85" s="63">
        <v>25991018</v>
      </c>
      <c r="I85" s="114">
        <v>25991018</v>
      </c>
      <c r="J85" s="114">
        <v>1128050</v>
      </c>
      <c r="K85" s="111">
        <v>100</v>
      </c>
      <c r="L85" s="110" t="s">
        <v>137</v>
      </c>
    </row>
    <row r="86" spans="1:12" s="24" customFormat="1" ht="25.5" x14ac:dyDescent="0.25">
      <c r="A86" s="4" t="s">
        <v>122</v>
      </c>
      <c r="B86" s="99">
        <v>25020100</v>
      </c>
      <c r="C86" s="71"/>
      <c r="D86" s="61"/>
      <c r="E86" s="68"/>
      <c r="F86" s="62">
        <v>0</v>
      </c>
      <c r="G86" s="53">
        <v>0</v>
      </c>
      <c r="H86" s="63">
        <v>25991018</v>
      </c>
      <c r="I86" s="114">
        <v>25991018</v>
      </c>
      <c r="J86" s="114">
        <v>961050</v>
      </c>
      <c r="K86" s="111">
        <v>100</v>
      </c>
      <c r="L86" s="110" t="s">
        <v>136</v>
      </c>
    </row>
    <row r="87" spans="1:12" ht="112.5" x14ac:dyDescent="0.25">
      <c r="A87" s="4" t="s">
        <v>91</v>
      </c>
      <c r="B87" s="97">
        <v>25020200</v>
      </c>
      <c r="C87" s="71"/>
      <c r="D87" s="61"/>
      <c r="E87" s="61"/>
      <c r="F87" s="62">
        <v>0</v>
      </c>
      <c r="G87" s="53">
        <v>0</v>
      </c>
      <c r="H87" s="63"/>
      <c r="I87" s="114"/>
      <c r="J87" s="114">
        <v>167000</v>
      </c>
      <c r="K87" s="64"/>
      <c r="L87" s="65">
        <f t="shared" ref="L87:L93" si="6">(I87/J87)*100</f>
        <v>0</v>
      </c>
    </row>
    <row r="88" spans="1:12" x14ac:dyDescent="0.25">
      <c r="A88" s="4" t="s">
        <v>80</v>
      </c>
      <c r="B88" s="98">
        <v>30000000</v>
      </c>
      <c r="C88" s="71"/>
      <c r="D88" s="61"/>
      <c r="E88" s="74"/>
      <c r="F88" s="62">
        <v>0</v>
      </c>
      <c r="G88" s="53">
        <v>0</v>
      </c>
      <c r="H88" s="87">
        <f>H91+H89</f>
        <v>26677</v>
      </c>
      <c r="I88" s="74">
        <f>I91+I89</f>
        <v>26777</v>
      </c>
      <c r="J88" s="74">
        <f>J91+J89</f>
        <v>147815</v>
      </c>
      <c r="K88" s="111">
        <f t="shared" ref="K88:K90" si="7">(I88/H88)*100</f>
        <v>100.37485474378678</v>
      </c>
      <c r="L88" s="65">
        <f>(I88/J88)*100</f>
        <v>18.115211582045124</v>
      </c>
    </row>
    <row r="89" spans="1:12" s="24" customFormat="1" ht="22.5" x14ac:dyDescent="0.25">
      <c r="A89" s="4" t="s">
        <v>110</v>
      </c>
      <c r="B89" s="98">
        <v>31000000</v>
      </c>
      <c r="C89" s="71"/>
      <c r="D89" s="61"/>
      <c r="E89" s="74"/>
      <c r="F89" s="62">
        <v>0</v>
      </c>
      <c r="G89" s="53">
        <v>0</v>
      </c>
      <c r="H89" s="63">
        <f>H90</f>
        <v>26677</v>
      </c>
      <c r="I89" s="114">
        <f>I90</f>
        <v>26777</v>
      </c>
      <c r="J89" s="114">
        <f>J90</f>
        <v>75052</v>
      </c>
      <c r="K89" s="111">
        <f t="shared" si="7"/>
        <v>100.37485474378678</v>
      </c>
      <c r="L89" s="65">
        <v>35.700000000000003</v>
      </c>
    </row>
    <row r="90" spans="1:12" s="24" customFormat="1" ht="45" x14ac:dyDescent="0.25">
      <c r="A90" s="4" t="s">
        <v>111</v>
      </c>
      <c r="B90" s="97">
        <v>31030000</v>
      </c>
      <c r="C90" s="71"/>
      <c r="D90" s="61"/>
      <c r="E90" s="74"/>
      <c r="F90" s="62">
        <v>0</v>
      </c>
      <c r="G90" s="53">
        <v>0</v>
      </c>
      <c r="H90" s="63">
        <v>26677</v>
      </c>
      <c r="I90" s="114">
        <v>26777</v>
      </c>
      <c r="J90" s="114">
        <v>75052</v>
      </c>
      <c r="K90" s="111">
        <f t="shared" si="7"/>
        <v>100.37485474378678</v>
      </c>
      <c r="L90" s="65">
        <f>(I90/J90)*100</f>
        <v>35.677929968555134</v>
      </c>
    </row>
    <row r="91" spans="1:12" ht="23.25" x14ac:dyDescent="0.25">
      <c r="A91" s="22" t="s">
        <v>81</v>
      </c>
      <c r="B91" s="97">
        <v>33000000</v>
      </c>
      <c r="C91" s="71"/>
      <c r="D91" s="61"/>
      <c r="E91" s="61"/>
      <c r="F91" s="62">
        <v>0</v>
      </c>
      <c r="G91" s="53">
        <v>0</v>
      </c>
      <c r="H91" s="63">
        <f t="shared" ref="H91:J92" si="8">H92</f>
        <v>0</v>
      </c>
      <c r="I91" s="114">
        <f t="shared" si="8"/>
        <v>0</v>
      </c>
      <c r="J91" s="118">
        <f t="shared" si="8"/>
        <v>72763</v>
      </c>
      <c r="K91" s="64">
        <v>0</v>
      </c>
      <c r="L91" s="65">
        <f t="shared" si="6"/>
        <v>0</v>
      </c>
    </row>
    <row r="92" spans="1:12" x14ac:dyDescent="0.25">
      <c r="A92" s="23" t="s">
        <v>82</v>
      </c>
      <c r="B92" s="99">
        <v>33010000</v>
      </c>
      <c r="C92" s="71"/>
      <c r="D92" s="61"/>
      <c r="E92" s="88"/>
      <c r="F92" s="62">
        <v>0</v>
      </c>
      <c r="G92" s="53">
        <v>0</v>
      </c>
      <c r="H92" s="63">
        <f t="shared" si="8"/>
        <v>0</v>
      </c>
      <c r="I92" s="114">
        <f t="shared" si="8"/>
        <v>0</v>
      </c>
      <c r="J92" s="114">
        <f>J93</f>
        <v>72763</v>
      </c>
      <c r="K92" s="64">
        <v>0</v>
      </c>
      <c r="L92" s="65">
        <f t="shared" si="6"/>
        <v>0</v>
      </c>
    </row>
    <row r="93" spans="1:12" ht="68.25" x14ac:dyDescent="0.25">
      <c r="A93" s="22" t="s">
        <v>83</v>
      </c>
      <c r="B93" s="97">
        <v>33010100</v>
      </c>
      <c r="C93" s="71"/>
      <c r="D93" s="61"/>
      <c r="E93" s="61"/>
      <c r="F93" s="62">
        <v>0</v>
      </c>
      <c r="G93" s="53">
        <v>0</v>
      </c>
      <c r="H93" s="63">
        <v>0</v>
      </c>
      <c r="I93" s="114">
        <v>0</v>
      </c>
      <c r="J93" s="114">
        <v>72763</v>
      </c>
      <c r="K93" s="64">
        <v>0</v>
      </c>
      <c r="L93" s="65">
        <f t="shared" si="6"/>
        <v>0</v>
      </c>
    </row>
    <row r="94" spans="1:12" x14ac:dyDescent="0.25">
      <c r="A94" s="3" t="s">
        <v>55</v>
      </c>
      <c r="B94" s="98">
        <v>40000000</v>
      </c>
      <c r="C94" s="49">
        <f>C95</f>
        <v>47146138</v>
      </c>
      <c r="D94" s="49">
        <f>D95</f>
        <v>46661979</v>
      </c>
      <c r="E94" s="49">
        <f>E95</f>
        <v>45189454</v>
      </c>
      <c r="F94" s="62">
        <f t="shared" ref="F94:F114" si="9">(D94/C94)*100</f>
        <v>98.973067528882225</v>
      </c>
      <c r="G94" s="53">
        <f t="shared" ref="G94:G114" si="10">(D94/E94)*100</f>
        <v>103.25855895492784</v>
      </c>
      <c r="H94" s="89">
        <f>H95</f>
        <v>0</v>
      </c>
      <c r="I94" s="90">
        <v>0</v>
      </c>
      <c r="J94" s="90">
        <v>0</v>
      </c>
      <c r="K94" s="64">
        <v>0</v>
      </c>
      <c r="L94" s="65">
        <v>0</v>
      </c>
    </row>
    <row r="95" spans="1:12" ht="23.45" customHeight="1" x14ac:dyDescent="0.25">
      <c r="A95" s="3" t="s">
        <v>56</v>
      </c>
      <c r="B95" s="98">
        <v>41000000</v>
      </c>
      <c r="C95" s="49">
        <f>C96+C98+C102+C105</f>
        <v>47146138</v>
      </c>
      <c r="D95" s="49">
        <f>D96+D98+D102+D105</f>
        <v>46661979</v>
      </c>
      <c r="E95" s="49">
        <f>E96+E98+E102+E105</f>
        <v>45189454</v>
      </c>
      <c r="F95" s="62">
        <f t="shared" si="9"/>
        <v>98.973067528882225</v>
      </c>
      <c r="G95" s="53">
        <f t="shared" si="10"/>
        <v>103.25855895492784</v>
      </c>
      <c r="H95" s="89"/>
      <c r="I95" s="90"/>
      <c r="J95" s="90"/>
      <c r="K95" s="64"/>
      <c r="L95" s="65">
        <v>0</v>
      </c>
    </row>
    <row r="96" spans="1:12" x14ac:dyDescent="0.25">
      <c r="A96" s="12" t="s">
        <v>67</v>
      </c>
      <c r="B96" s="96">
        <v>41020000</v>
      </c>
      <c r="C96" s="66">
        <f>C97</f>
        <v>24442100</v>
      </c>
      <c r="D96" s="66">
        <f>D97</f>
        <v>24442100</v>
      </c>
      <c r="E96" s="66">
        <f>E97</f>
        <v>20284100</v>
      </c>
      <c r="F96" s="62">
        <f t="shared" si="9"/>
        <v>100</v>
      </c>
      <c r="G96" s="53">
        <f t="shared" si="10"/>
        <v>120.49881434226808</v>
      </c>
      <c r="H96" s="91"/>
      <c r="I96" s="92"/>
      <c r="J96" s="92"/>
      <c r="K96" s="64"/>
      <c r="L96" s="65">
        <v>0</v>
      </c>
    </row>
    <row r="97" spans="1:12" x14ac:dyDescent="0.25">
      <c r="A97" s="4" t="s">
        <v>57</v>
      </c>
      <c r="B97" s="97">
        <v>41020100</v>
      </c>
      <c r="C97" s="60">
        <v>24442100</v>
      </c>
      <c r="D97" s="115">
        <v>24442100</v>
      </c>
      <c r="E97" s="115">
        <v>20284100</v>
      </c>
      <c r="F97" s="62">
        <f t="shared" si="9"/>
        <v>100</v>
      </c>
      <c r="G97" s="53">
        <f t="shared" si="10"/>
        <v>120.49881434226808</v>
      </c>
      <c r="H97" s="93"/>
      <c r="I97" s="75"/>
      <c r="J97" s="75"/>
      <c r="K97" s="64"/>
      <c r="L97" s="65">
        <v>0</v>
      </c>
    </row>
    <row r="98" spans="1:12" x14ac:dyDescent="0.25">
      <c r="A98" s="12" t="s">
        <v>75</v>
      </c>
      <c r="B98" s="96">
        <v>41030000</v>
      </c>
      <c r="C98" s="66">
        <f>C99+C100+C101</f>
        <v>17021400</v>
      </c>
      <c r="D98" s="66">
        <f>D99+D100+D101</f>
        <v>16797400</v>
      </c>
      <c r="E98" s="66">
        <f>E99+E100+E101</f>
        <v>16537100</v>
      </c>
      <c r="F98" s="62">
        <f t="shared" si="9"/>
        <v>98.68400954093083</v>
      </c>
      <c r="G98" s="53">
        <f t="shared" si="10"/>
        <v>101.57403656021916</v>
      </c>
      <c r="H98" s="91"/>
      <c r="I98" s="92"/>
      <c r="J98" s="92"/>
      <c r="K98" s="64"/>
      <c r="L98" s="65">
        <v>0</v>
      </c>
    </row>
    <row r="99" spans="1:12" ht="22.5" x14ac:dyDescent="0.25">
      <c r="A99" s="4" t="s">
        <v>88</v>
      </c>
      <c r="B99" s="97">
        <v>41033900</v>
      </c>
      <c r="C99" s="60">
        <v>16797400</v>
      </c>
      <c r="D99" s="115">
        <v>16797400</v>
      </c>
      <c r="E99" s="115">
        <v>13655200</v>
      </c>
      <c r="F99" s="62">
        <f t="shared" si="9"/>
        <v>100</v>
      </c>
      <c r="G99" s="53">
        <f t="shared" si="10"/>
        <v>123.01101411916339</v>
      </c>
      <c r="H99" s="93"/>
      <c r="I99" s="75"/>
      <c r="J99" s="75"/>
      <c r="K99" s="64"/>
      <c r="L99" s="65">
        <v>0</v>
      </c>
    </row>
    <row r="100" spans="1:12" ht="22.5" x14ac:dyDescent="0.25">
      <c r="A100" s="4" t="s">
        <v>87</v>
      </c>
      <c r="B100" s="97">
        <v>41034200</v>
      </c>
      <c r="C100" s="60"/>
      <c r="D100" s="115"/>
      <c r="E100" s="115">
        <v>2612400</v>
      </c>
      <c r="F100" s="62">
        <v>0</v>
      </c>
      <c r="G100" s="53">
        <f t="shared" si="10"/>
        <v>0</v>
      </c>
      <c r="H100" s="93"/>
      <c r="I100" s="75"/>
      <c r="J100" s="75"/>
      <c r="K100" s="64"/>
      <c r="L100" s="65">
        <v>0</v>
      </c>
    </row>
    <row r="101" spans="1:12" s="24" customFormat="1" ht="63" customHeight="1" x14ac:dyDescent="0.25">
      <c r="A101" s="113" t="s">
        <v>127</v>
      </c>
      <c r="B101" s="97">
        <v>41034600</v>
      </c>
      <c r="C101" s="60">
        <v>224000</v>
      </c>
      <c r="D101" s="114"/>
      <c r="E101" s="114">
        <v>269500</v>
      </c>
      <c r="F101" s="62">
        <v>0</v>
      </c>
      <c r="G101" s="53">
        <f t="shared" ref="G101" si="11">(D101/E101)*100</f>
        <v>0</v>
      </c>
      <c r="H101" s="63"/>
      <c r="I101" s="61"/>
      <c r="J101" s="61"/>
      <c r="K101" s="64"/>
      <c r="L101" s="65">
        <v>0</v>
      </c>
    </row>
    <row r="102" spans="1:12" x14ac:dyDescent="0.25">
      <c r="A102" s="12" t="s">
        <v>76</v>
      </c>
      <c r="B102" s="96">
        <v>41040000</v>
      </c>
      <c r="C102" s="66">
        <f>C103+C104</f>
        <v>3307257</v>
      </c>
      <c r="D102" s="66">
        <f>D103+D104</f>
        <v>3307257</v>
      </c>
      <c r="E102" s="66">
        <f>E103</f>
        <v>1806100</v>
      </c>
      <c r="F102" s="62">
        <f t="shared" si="9"/>
        <v>100</v>
      </c>
      <c r="G102" s="53">
        <f t="shared" si="10"/>
        <v>183.11594042411826</v>
      </c>
      <c r="H102" s="91"/>
      <c r="I102" s="92"/>
      <c r="J102" s="92"/>
      <c r="K102" s="64"/>
      <c r="L102" s="65">
        <v>0</v>
      </c>
    </row>
    <row r="103" spans="1:12" ht="67.5" x14ac:dyDescent="0.25">
      <c r="A103" s="4" t="s">
        <v>90</v>
      </c>
      <c r="B103" s="97">
        <v>41040200</v>
      </c>
      <c r="C103" s="60">
        <v>2418400</v>
      </c>
      <c r="D103" s="114">
        <v>2418400</v>
      </c>
      <c r="E103" s="114">
        <v>1806100</v>
      </c>
      <c r="F103" s="62">
        <f t="shared" si="9"/>
        <v>100</v>
      </c>
      <c r="G103" s="53">
        <f t="shared" si="10"/>
        <v>133.90177731022646</v>
      </c>
      <c r="H103" s="63"/>
      <c r="I103" s="61"/>
      <c r="J103" s="61"/>
      <c r="K103" s="64"/>
      <c r="L103" s="65">
        <v>0</v>
      </c>
    </row>
    <row r="104" spans="1:12" s="24" customFormat="1" x14ac:dyDescent="0.25">
      <c r="A104" s="4" t="s">
        <v>118</v>
      </c>
      <c r="B104" s="97">
        <v>41040400</v>
      </c>
      <c r="C104" s="60">
        <v>888857</v>
      </c>
      <c r="D104" s="114">
        <v>888857</v>
      </c>
      <c r="E104" s="114">
        <v>0</v>
      </c>
      <c r="F104" s="62">
        <v>0</v>
      </c>
      <c r="G104" s="53">
        <v>0</v>
      </c>
      <c r="H104" s="63"/>
      <c r="I104" s="61"/>
      <c r="J104" s="61"/>
      <c r="K104" s="64"/>
      <c r="L104" s="65">
        <v>0</v>
      </c>
    </row>
    <row r="105" spans="1:12" x14ac:dyDescent="0.25">
      <c r="A105" s="12" t="s">
        <v>74</v>
      </c>
      <c r="B105" s="96">
        <v>41050000</v>
      </c>
      <c r="C105" s="66">
        <f>C107+C111+C109+C113+C114+C110</f>
        <v>2375381</v>
      </c>
      <c r="D105" s="66">
        <f>D107+D111+D109+D114+D113+D110</f>
        <v>2115222</v>
      </c>
      <c r="E105" s="66">
        <f>E107+E111+E108+E109+E110+E113+E114+E106+E112</f>
        <v>6562154</v>
      </c>
      <c r="F105" s="62">
        <f t="shared" si="9"/>
        <v>89.047693822590986</v>
      </c>
      <c r="G105" s="53">
        <f t="shared" si="10"/>
        <v>32.233653766735735</v>
      </c>
      <c r="H105" s="91"/>
      <c r="I105" s="92"/>
      <c r="J105" s="92"/>
      <c r="K105" s="64"/>
      <c r="L105" s="65">
        <v>0</v>
      </c>
    </row>
    <row r="106" spans="1:12" s="24" customFormat="1" ht="109.5" customHeight="1" x14ac:dyDescent="0.25">
      <c r="A106" s="113" t="s">
        <v>128</v>
      </c>
      <c r="B106" s="97">
        <v>41050900</v>
      </c>
      <c r="C106" s="60"/>
      <c r="D106" s="60"/>
      <c r="E106" s="60">
        <v>1265916</v>
      </c>
      <c r="F106" s="62"/>
      <c r="G106" s="53">
        <f t="shared" ref="G106" si="12">(D106/E106)*100</f>
        <v>0</v>
      </c>
      <c r="H106" s="63"/>
      <c r="I106" s="61"/>
      <c r="J106" s="61"/>
      <c r="K106" s="64"/>
      <c r="L106" s="65">
        <v>0</v>
      </c>
    </row>
    <row r="107" spans="1:12" ht="45.75" x14ac:dyDescent="0.25">
      <c r="A107" s="22" t="s">
        <v>85</v>
      </c>
      <c r="B107" s="97">
        <v>41051000</v>
      </c>
      <c r="C107" s="60">
        <v>1374000</v>
      </c>
      <c r="D107" s="114">
        <v>1117453</v>
      </c>
      <c r="E107" s="114">
        <v>841112</v>
      </c>
      <c r="F107" s="62">
        <f t="shared" si="9"/>
        <v>81.328457059679778</v>
      </c>
      <c r="G107" s="53">
        <f t="shared" si="10"/>
        <v>132.85424533236954</v>
      </c>
      <c r="H107" s="60"/>
      <c r="I107" s="60"/>
      <c r="J107" s="60"/>
      <c r="K107" s="64"/>
      <c r="L107" s="65">
        <v>0</v>
      </c>
    </row>
    <row r="108" spans="1:12" s="24" customFormat="1" ht="46.5" customHeight="1" x14ac:dyDescent="0.25">
      <c r="A108" s="22" t="s">
        <v>139</v>
      </c>
      <c r="B108" s="97">
        <v>41051100</v>
      </c>
      <c r="C108" s="60"/>
      <c r="D108" s="114"/>
      <c r="E108" s="114">
        <v>152300</v>
      </c>
      <c r="F108" s="62">
        <v>0</v>
      </c>
      <c r="G108" s="53">
        <v>0</v>
      </c>
      <c r="H108" s="60"/>
      <c r="I108" s="60"/>
      <c r="J108" s="60"/>
      <c r="K108" s="64"/>
      <c r="L108" s="65">
        <v>0</v>
      </c>
    </row>
    <row r="109" spans="1:12" s="24" customFormat="1" ht="57" x14ac:dyDescent="0.25">
      <c r="A109" s="22" t="s">
        <v>108</v>
      </c>
      <c r="B109" s="97">
        <v>41051200</v>
      </c>
      <c r="C109" s="60">
        <v>183612</v>
      </c>
      <c r="D109" s="114">
        <v>183612</v>
      </c>
      <c r="E109" s="114">
        <v>21200</v>
      </c>
      <c r="F109" s="62">
        <f t="shared" ref="F109:F110" si="13">(D109/C109)*100</f>
        <v>100</v>
      </c>
      <c r="G109" s="53">
        <f t="shared" ref="G109:G110" si="14">(D109/E109)*100</f>
        <v>866.09433962264143</v>
      </c>
      <c r="H109" s="60"/>
      <c r="I109" s="60"/>
      <c r="J109" s="60"/>
      <c r="K109" s="64"/>
      <c r="L109" s="65">
        <v>0</v>
      </c>
    </row>
    <row r="110" spans="1:12" s="24" customFormat="1" ht="68.25" x14ac:dyDescent="0.25">
      <c r="A110" s="22" t="s">
        <v>140</v>
      </c>
      <c r="B110" s="97">
        <v>41051400</v>
      </c>
      <c r="C110" s="60">
        <v>335100</v>
      </c>
      <c r="D110" s="114">
        <v>332223</v>
      </c>
      <c r="E110" s="114">
        <v>369176</v>
      </c>
      <c r="F110" s="62">
        <f t="shared" si="13"/>
        <v>99.141450313339291</v>
      </c>
      <c r="G110" s="53">
        <f t="shared" si="14"/>
        <v>89.990411077643188</v>
      </c>
      <c r="H110" s="60"/>
      <c r="I110" s="60"/>
      <c r="J110" s="60"/>
      <c r="K110" s="64"/>
      <c r="L110" s="65">
        <v>0</v>
      </c>
    </row>
    <row r="111" spans="1:12" ht="45" x14ac:dyDescent="0.25">
      <c r="A111" s="4" t="s">
        <v>58</v>
      </c>
      <c r="B111" s="97">
        <v>41051500</v>
      </c>
      <c r="C111" s="60"/>
      <c r="D111" s="114"/>
      <c r="E111" s="114">
        <v>44154</v>
      </c>
      <c r="F111" s="62">
        <v>0</v>
      </c>
      <c r="G111" s="53">
        <f t="shared" si="10"/>
        <v>0</v>
      </c>
      <c r="H111" s="60"/>
      <c r="I111" s="60"/>
      <c r="J111" s="60"/>
      <c r="K111" s="64"/>
      <c r="L111" s="65">
        <v>0</v>
      </c>
    </row>
    <row r="112" spans="1:12" s="24" customFormat="1" ht="67.5" x14ac:dyDescent="0.25">
      <c r="A112" s="4" t="s">
        <v>129</v>
      </c>
      <c r="B112" s="97">
        <v>41053000</v>
      </c>
      <c r="C112" s="60"/>
      <c r="D112" s="114"/>
      <c r="E112" s="114">
        <v>656800</v>
      </c>
      <c r="F112" s="62">
        <v>0</v>
      </c>
      <c r="G112" s="53">
        <f t="shared" si="10"/>
        <v>0</v>
      </c>
      <c r="H112" s="60"/>
      <c r="I112" s="60"/>
      <c r="J112" s="60"/>
      <c r="K112" s="64"/>
      <c r="L112" s="65">
        <v>0</v>
      </c>
    </row>
    <row r="113" spans="1:14" s="24" customFormat="1" x14ac:dyDescent="0.25">
      <c r="A113" s="4" t="s">
        <v>68</v>
      </c>
      <c r="B113" s="97">
        <v>41053900</v>
      </c>
      <c r="C113" s="60">
        <v>208680</v>
      </c>
      <c r="D113" s="114">
        <v>207945</v>
      </c>
      <c r="E113" s="114">
        <v>3003296</v>
      </c>
      <c r="F113" s="62">
        <f t="shared" si="9"/>
        <v>99.647786083956291</v>
      </c>
      <c r="G113" s="53">
        <f t="shared" si="10"/>
        <v>6.923892949612692</v>
      </c>
      <c r="H113" s="60"/>
      <c r="I113" s="60"/>
      <c r="J113" s="60"/>
      <c r="K113" s="64"/>
      <c r="L113" s="65">
        <v>0</v>
      </c>
    </row>
    <row r="114" spans="1:14" s="24" customFormat="1" ht="56.25" x14ac:dyDescent="0.25">
      <c r="A114" s="4" t="s">
        <v>109</v>
      </c>
      <c r="B114" s="97">
        <v>41055000</v>
      </c>
      <c r="C114" s="60">
        <v>273989</v>
      </c>
      <c r="D114" s="114">
        <v>273989</v>
      </c>
      <c r="E114" s="114">
        <v>208200</v>
      </c>
      <c r="F114" s="62">
        <f t="shared" si="9"/>
        <v>100</v>
      </c>
      <c r="G114" s="53">
        <f t="shared" si="10"/>
        <v>131.59894332372718</v>
      </c>
      <c r="H114" s="60"/>
      <c r="I114" s="60"/>
      <c r="J114" s="60"/>
      <c r="K114" s="64"/>
      <c r="L114" s="65">
        <v>0</v>
      </c>
    </row>
    <row r="115" spans="1:14" x14ac:dyDescent="0.25">
      <c r="A115" s="3" t="s">
        <v>53</v>
      </c>
      <c r="B115" s="98">
        <v>50000000</v>
      </c>
      <c r="C115" s="49">
        <v>0</v>
      </c>
      <c r="D115" s="90">
        <v>0</v>
      </c>
      <c r="E115" s="90">
        <v>0</v>
      </c>
      <c r="F115" s="62">
        <v>0</v>
      </c>
      <c r="G115" s="53">
        <v>0</v>
      </c>
      <c r="H115" s="49">
        <f>H116</f>
        <v>171750</v>
      </c>
      <c r="I115" s="87">
        <f t="shared" ref="I115:J115" si="15">I116</f>
        <v>194250</v>
      </c>
      <c r="J115" s="49">
        <f t="shared" si="15"/>
        <v>78735</v>
      </c>
      <c r="K115" s="111">
        <f t="shared" ref="K115:K116" si="16">(I115/H115)*100</f>
        <v>113.10043668122272</v>
      </c>
      <c r="L115" s="65">
        <f t="shared" ref="L115:L116" si="17">(I115/J115)*100</f>
        <v>246.71365974471325</v>
      </c>
    </row>
    <row r="116" spans="1:14" ht="45" x14ac:dyDescent="0.25">
      <c r="A116" s="4" t="s">
        <v>54</v>
      </c>
      <c r="B116" s="97">
        <v>50110000</v>
      </c>
      <c r="C116" s="60"/>
      <c r="D116" s="61"/>
      <c r="E116" s="61"/>
      <c r="F116" s="62">
        <v>0</v>
      </c>
      <c r="G116" s="53">
        <v>0</v>
      </c>
      <c r="H116" s="63">
        <v>171750</v>
      </c>
      <c r="I116" s="114">
        <v>194250</v>
      </c>
      <c r="J116" s="114">
        <v>78735</v>
      </c>
      <c r="K116" s="111">
        <f t="shared" si="16"/>
        <v>113.10043668122272</v>
      </c>
      <c r="L116" s="65">
        <f t="shared" si="17"/>
        <v>246.71365974471325</v>
      </c>
    </row>
    <row r="117" spans="1:14" s="24" customFormat="1" ht="25.5" x14ac:dyDescent="0.25">
      <c r="A117" s="47" t="s">
        <v>121</v>
      </c>
      <c r="B117" s="97"/>
      <c r="C117" s="49">
        <f>C16+C62</f>
        <v>24748488</v>
      </c>
      <c r="D117" s="49">
        <f>D16+D62</f>
        <v>26422759</v>
      </c>
      <c r="E117" s="49">
        <f>E16+E62</f>
        <v>21086693</v>
      </c>
      <c r="F117" s="52">
        <f t="shared" ref="F117" si="18">(D117/C117)*100</f>
        <v>106.76514460196518</v>
      </c>
      <c r="G117" s="53">
        <f t="shared" ref="G117" si="19">(D117/E117)*100</f>
        <v>125.30537149661163</v>
      </c>
      <c r="H117" s="49">
        <f>H16+H62+H88+H116</f>
        <v>27015651</v>
      </c>
      <c r="I117" s="49">
        <f>I16+I62+I88+I116</f>
        <v>27181516</v>
      </c>
      <c r="J117" s="54">
        <f>J16+J62+J88+J116</f>
        <v>2018130</v>
      </c>
      <c r="K117" s="111">
        <f t="shared" ref="K117" si="20">(I117/H117)*100</f>
        <v>100.61395892329227</v>
      </c>
      <c r="L117" s="110" t="s">
        <v>141</v>
      </c>
    </row>
    <row r="118" spans="1:14" ht="23.25" customHeight="1" x14ac:dyDescent="0.25">
      <c r="A118" s="48" t="s">
        <v>77</v>
      </c>
      <c r="B118" s="98"/>
      <c r="C118" s="50">
        <f>C115+C94+C62+C16</f>
        <v>71894626</v>
      </c>
      <c r="D118" s="50">
        <f>D115+D94+D62+D16</f>
        <v>73084738</v>
      </c>
      <c r="E118" s="50">
        <f>E115+E94+E62+E16</f>
        <v>66276147</v>
      </c>
      <c r="F118" s="51">
        <f>(D118/C118)*100</f>
        <v>101.65535599281093</v>
      </c>
      <c r="G118" s="112">
        <f>(D118/E118)*100</f>
        <v>110.27306400295116</v>
      </c>
      <c r="H118" s="50">
        <f>H115+H94+H62+H16+H88</f>
        <v>27015651</v>
      </c>
      <c r="I118" s="50">
        <f>I115+I94+I62+I16+I88</f>
        <v>27181516</v>
      </c>
      <c r="J118" s="50">
        <f>J115+J94+J62+J16+J88</f>
        <v>2018130</v>
      </c>
      <c r="K118" s="51">
        <f>(I118/H118)*100</f>
        <v>100.61395892329227</v>
      </c>
      <c r="L118" s="110" t="s">
        <v>141</v>
      </c>
      <c r="N118" s="58"/>
    </row>
    <row r="119" spans="1:14" x14ac:dyDescent="0.25">
      <c r="A119" s="17"/>
      <c r="B119" s="18"/>
      <c r="C119" s="19"/>
      <c r="D119" s="19"/>
      <c r="E119" s="19"/>
      <c r="F119" s="19"/>
      <c r="G119" s="20"/>
      <c r="H119" s="19"/>
      <c r="I119" s="21"/>
      <c r="J119" s="21"/>
      <c r="K119" s="21"/>
      <c r="L119" s="20"/>
    </row>
    <row r="120" spans="1:14" x14ac:dyDescent="0.25">
      <c r="A120" s="144" t="s">
        <v>123</v>
      </c>
      <c r="B120" s="145"/>
      <c r="C120" s="145"/>
      <c r="D120" s="145"/>
      <c r="E120" s="145"/>
      <c r="F120" s="145"/>
      <c r="G120" s="145"/>
      <c r="H120" s="145"/>
      <c r="I120" s="145"/>
      <c r="J120" s="145"/>
      <c r="K120" s="145"/>
      <c r="L120" s="146"/>
    </row>
    <row r="121" spans="1:14" x14ac:dyDescent="0.25">
      <c r="A121" s="119" t="s">
        <v>112</v>
      </c>
      <c r="B121" s="142" t="s">
        <v>117</v>
      </c>
      <c r="C121" s="132">
        <f>C122+C123+C124</f>
        <v>11527750</v>
      </c>
      <c r="D121" s="132">
        <f t="shared" ref="D121:E121" si="21">D122+D123+D124</f>
        <v>11351257</v>
      </c>
      <c r="E121" s="132">
        <f t="shared" si="21"/>
        <v>10751362</v>
      </c>
      <c r="F121" s="103">
        <f t="shared" ref="F121" si="22">(D121/C121)*100</f>
        <v>98.468972696319739</v>
      </c>
      <c r="G121" s="103">
        <f>D121/E121*100</f>
        <v>105.57971166815886</v>
      </c>
      <c r="H121" s="132">
        <f t="shared" ref="H121:J121" si="23">H122+H123+H124</f>
        <v>52267</v>
      </c>
      <c r="I121" s="132">
        <f t="shared" si="23"/>
        <v>46556</v>
      </c>
      <c r="J121" s="132">
        <f t="shared" si="23"/>
        <v>42000</v>
      </c>
      <c r="K121" s="103">
        <f t="shared" ref="K121" si="24">(I121/H121)*100</f>
        <v>89.073411521610197</v>
      </c>
      <c r="L121" s="103">
        <f t="shared" ref="L121" si="25">(I121/J121)*100</f>
        <v>110.84761904761903</v>
      </c>
    </row>
    <row r="122" spans="1:14" ht="72" x14ac:dyDescent="0.25">
      <c r="A122" s="120" t="s">
        <v>142</v>
      </c>
      <c r="B122" s="100" t="s">
        <v>177</v>
      </c>
      <c r="C122" s="59">
        <v>9692916</v>
      </c>
      <c r="D122" s="59">
        <v>9532056</v>
      </c>
      <c r="E122" s="59">
        <v>9389780</v>
      </c>
      <c r="F122" s="103">
        <f t="shared" ref="F122:F196" si="26">(D122/C122)*100</f>
        <v>98.340437490637484</v>
      </c>
      <c r="G122" s="103">
        <f t="shared" ref="G122:G186" si="27">D122/E122*100</f>
        <v>101.51522186888297</v>
      </c>
      <c r="H122" s="59">
        <v>27267</v>
      </c>
      <c r="I122" s="59">
        <v>21601</v>
      </c>
      <c r="J122" s="59">
        <v>42000</v>
      </c>
      <c r="K122" s="103">
        <f t="shared" ref="K122:K196" si="28">(I122/H122)*100</f>
        <v>79.220302930282031</v>
      </c>
      <c r="L122" s="103">
        <f t="shared" ref="L122:L196" si="29">(I122/J122)*100</f>
        <v>51.430952380952377</v>
      </c>
    </row>
    <row r="123" spans="1:14" ht="48" x14ac:dyDescent="0.25">
      <c r="A123" s="120" t="s">
        <v>143</v>
      </c>
      <c r="B123" s="100" t="s">
        <v>178</v>
      </c>
      <c r="C123" s="59">
        <v>1834834</v>
      </c>
      <c r="D123" s="59">
        <v>1819201</v>
      </c>
      <c r="E123" s="59">
        <v>704782</v>
      </c>
      <c r="F123" s="103">
        <f t="shared" si="26"/>
        <v>99.147988319379294</v>
      </c>
      <c r="G123" s="103">
        <f t="shared" si="27"/>
        <v>258.1225116418978</v>
      </c>
      <c r="H123" s="59">
        <v>25000</v>
      </c>
      <c r="I123" s="59">
        <v>24955</v>
      </c>
      <c r="J123" s="59"/>
      <c r="K123" s="103">
        <f t="shared" si="28"/>
        <v>99.82</v>
      </c>
      <c r="L123" s="103">
        <v>0</v>
      </c>
    </row>
    <row r="124" spans="1:14" x14ac:dyDescent="0.25">
      <c r="A124" s="120" t="s">
        <v>144</v>
      </c>
      <c r="B124" s="100" t="s">
        <v>199</v>
      </c>
      <c r="C124" s="59"/>
      <c r="D124" s="59"/>
      <c r="E124" s="59">
        <v>656800</v>
      </c>
      <c r="F124" s="103">
        <v>0</v>
      </c>
      <c r="G124" s="103">
        <f t="shared" si="27"/>
        <v>0</v>
      </c>
      <c r="H124" s="59"/>
      <c r="I124" s="59"/>
      <c r="J124" s="59"/>
      <c r="K124" s="103">
        <v>0</v>
      </c>
      <c r="L124" s="103">
        <v>0</v>
      </c>
    </row>
    <row r="125" spans="1:14" x14ac:dyDescent="0.25">
      <c r="A125" s="119" t="s">
        <v>113</v>
      </c>
      <c r="B125" s="134">
        <v>1000</v>
      </c>
      <c r="C125" s="132">
        <f>C126+C127+C128+C129+C130+C131+C132+C134+C135+C136+C137+C138+C139+C140</f>
        <v>46219917</v>
      </c>
      <c r="D125" s="132">
        <f t="shared" ref="D125" si="30">D126+D127+D128+D129+D130+D131+D132+D134+D135+D136+D137+D138+D139+D140</f>
        <v>43741796</v>
      </c>
      <c r="E125" s="132">
        <f>E126+E127+E128+E129+E130+E131+E132+E133+E134+E135+E136+E137+E138+E139+E140</f>
        <v>35448557</v>
      </c>
      <c r="F125" s="103">
        <f t="shared" si="26"/>
        <v>94.638413132589577</v>
      </c>
      <c r="G125" s="103">
        <f t="shared" si="27"/>
        <v>123.39513848194159</v>
      </c>
      <c r="H125" s="132">
        <f t="shared" ref="H125:J125" si="31">H126+H127+H128+H129+H130+H131+H132+H134+H135+H136+H137+H138+H139+H140</f>
        <v>25972267</v>
      </c>
      <c r="I125" s="132">
        <f t="shared" si="31"/>
        <v>25864797</v>
      </c>
      <c r="J125" s="132">
        <f t="shared" si="31"/>
        <v>1596429</v>
      </c>
      <c r="K125" s="103">
        <f t="shared" si="28"/>
        <v>99.586212478102127</v>
      </c>
      <c r="L125" s="103">
        <f t="shared" si="29"/>
        <v>1620.1658200897127</v>
      </c>
    </row>
    <row r="126" spans="1:14" x14ac:dyDescent="0.25">
      <c r="A126" s="120" t="s">
        <v>145</v>
      </c>
      <c r="B126" s="101">
        <v>1010</v>
      </c>
      <c r="C126" s="59">
        <v>10938416</v>
      </c>
      <c r="D126" s="59">
        <v>10685585</v>
      </c>
      <c r="E126" s="59">
        <v>9188988</v>
      </c>
      <c r="F126" s="103">
        <f t="shared" si="26"/>
        <v>97.688595862508805</v>
      </c>
      <c r="G126" s="103">
        <f t="shared" si="27"/>
        <v>116.28685335098925</v>
      </c>
      <c r="H126" s="59">
        <v>667245</v>
      </c>
      <c r="I126" s="59">
        <v>660912</v>
      </c>
      <c r="J126" s="59">
        <v>240258</v>
      </c>
      <c r="K126" s="103">
        <f t="shared" si="28"/>
        <v>99.050873367353816</v>
      </c>
      <c r="L126" s="103">
        <f t="shared" si="29"/>
        <v>275.08428439427615</v>
      </c>
    </row>
    <row r="127" spans="1:14" ht="24" x14ac:dyDescent="0.25">
      <c r="A127" s="120" t="s">
        <v>179</v>
      </c>
      <c r="B127" s="101">
        <v>1021</v>
      </c>
      <c r="C127" s="59">
        <v>11150420</v>
      </c>
      <c r="D127" s="59">
        <v>10394998</v>
      </c>
      <c r="E127" s="138">
        <v>7832646</v>
      </c>
      <c r="F127" s="103">
        <f t="shared" si="26"/>
        <v>93.225169993596651</v>
      </c>
      <c r="G127" s="103">
        <f t="shared" si="27"/>
        <v>132.7137470530393</v>
      </c>
      <c r="H127" s="59">
        <v>24776491</v>
      </c>
      <c r="I127" s="59">
        <v>24712581</v>
      </c>
      <c r="J127" s="59">
        <v>609931</v>
      </c>
      <c r="K127" s="103">
        <f t="shared" si="28"/>
        <v>99.742053868725804</v>
      </c>
      <c r="L127" s="103">
        <f t="shared" si="29"/>
        <v>4051.7010940581804</v>
      </c>
    </row>
    <row r="128" spans="1:14" ht="24" x14ac:dyDescent="0.25">
      <c r="A128" s="120" t="s">
        <v>179</v>
      </c>
      <c r="B128" s="101">
        <v>1031</v>
      </c>
      <c r="C128" s="59">
        <v>16797400</v>
      </c>
      <c r="D128" s="59">
        <v>15906693</v>
      </c>
      <c r="E128" s="59">
        <v>12789569</v>
      </c>
      <c r="F128" s="103">
        <f t="shared" si="26"/>
        <v>94.697351971138389</v>
      </c>
      <c r="G128" s="103">
        <v>0</v>
      </c>
      <c r="H128" s="59"/>
      <c r="I128" s="59"/>
      <c r="J128" s="59"/>
      <c r="K128" s="103">
        <v>0</v>
      </c>
      <c r="L128" s="103">
        <v>0</v>
      </c>
    </row>
    <row r="129" spans="1:12" s="24" customFormat="1" ht="24" x14ac:dyDescent="0.25">
      <c r="A129" s="120" t="s">
        <v>179</v>
      </c>
      <c r="B129" s="101">
        <v>1051</v>
      </c>
      <c r="C129" s="59">
        <v>55169</v>
      </c>
      <c r="D129" s="59">
        <v>55169</v>
      </c>
      <c r="E129" s="59">
        <v>0</v>
      </c>
      <c r="F129" s="103">
        <f t="shared" si="26"/>
        <v>100</v>
      </c>
      <c r="G129" s="103">
        <v>0</v>
      </c>
      <c r="H129" s="59"/>
      <c r="I129" s="59"/>
      <c r="J129" s="59"/>
      <c r="K129" s="103">
        <v>0</v>
      </c>
      <c r="L129" s="103">
        <v>0</v>
      </c>
    </row>
    <row r="130" spans="1:12" s="24" customFormat="1" ht="24" x14ac:dyDescent="0.25">
      <c r="A130" s="120" t="s">
        <v>179</v>
      </c>
      <c r="B130" s="101">
        <v>1061</v>
      </c>
      <c r="C130" s="59">
        <v>889150</v>
      </c>
      <c r="D130" s="59">
        <v>889150</v>
      </c>
      <c r="E130" s="59">
        <v>681287</v>
      </c>
      <c r="F130" s="103">
        <f t="shared" si="26"/>
        <v>100</v>
      </c>
      <c r="G130" s="103">
        <v>0</v>
      </c>
      <c r="H130" s="59"/>
      <c r="I130" s="59"/>
      <c r="J130" s="59">
        <v>439636</v>
      </c>
      <c r="K130" s="103">
        <v>0</v>
      </c>
      <c r="L130" s="103">
        <v>0</v>
      </c>
    </row>
    <row r="131" spans="1:12" ht="48" x14ac:dyDescent="0.25">
      <c r="A131" s="120" t="s">
        <v>146</v>
      </c>
      <c r="B131" s="101">
        <v>1070</v>
      </c>
      <c r="C131" s="59">
        <v>1937606</v>
      </c>
      <c r="D131" s="59">
        <v>1819028</v>
      </c>
      <c r="E131" s="59">
        <v>1481926</v>
      </c>
      <c r="F131" s="103">
        <f t="shared" si="26"/>
        <v>93.880179974669772</v>
      </c>
      <c r="G131" s="103">
        <f t="shared" si="27"/>
        <v>122.74755959474359</v>
      </c>
      <c r="H131" s="59">
        <v>95772</v>
      </c>
      <c r="I131" s="59">
        <v>95771</v>
      </c>
      <c r="J131" s="59"/>
      <c r="K131" s="103">
        <f t="shared" si="28"/>
        <v>99.998955853485356</v>
      </c>
      <c r="L131" s="103">
        <v>0</v>
      </c>
    </row>
    <row r="132" spans="1:12" ht="24" x14ac:dyDescent="0.25">
      <c r="A132" s="120" t="s">
        <v>180</v>
      </c>
      <c r="B132" s="101">
        <v>1080</v>
      </c>
      <c r="C132" s="59">
        <v>2368586</v>
      </c>
      <c r="D132" s="59">
        <v>2249225</v>
      </c>
      <c r="E132" s="59">
        <v>1870966</v>
      </c>
      <c r="F132" s="103">
        <f t="shared" si="26"/>
        <v>94.960664295068881</v>
      </c>
      <c r="G132" s="103">
        <f t="shared" si="27"/>
        <v>120.21731020232329</v>
      </c>
      <c r="H132" s="59">
        <v>55800</v>
      </c>
      <c r="I132" s="59">
        <v>20634</v>
      </c>
      <c r="J132" s="59">
        <v>4279</v>
      </c>
      <c r="K132" s="103">
        <f t="shared" si="28"/>
        <v>36.978494623655919</v>
      </c>
      <c r="L132" s="103">
        <f t="shared" si="29"/>
        <v>482.21547090441692</v>
      </c>
    </row>
    <row r="133" spans="1:12" s="24" customFormat="1" ht="24" x14ac:dyDescent="0.25">
      <c r="A133" s="120" t="s">
        <v>211</v>
      </c>
      <c r="B133" s="101">
        <v>1130</v>
      </c>
      <c r="C133" s="59"/>
      <c r="D133" s="59"/>
      <c r="E133" s="59">
        <v>357467</v>
      </c>
      <c r="F133" s="103">
        <v>0</v>
      </c>
      <c r="G133" s="103">
        <f t="shared" si="27"/>
        <v>0</v>
      </c>
      <c r="H133" s="59"/>
      <c r="I133" s="59"/>
      <c r="J133" s="59"/>
      <c r="K133" s="103"/>
      <c r="L133" s="103"/>
    </row>
    <row r="134" spans="1:12" ht="24" x14ac:dyDescent="0.25">
      <c r="A134" s="120" t="s">
        <v>147</v>
      </c>
      <c r="B134" s="101">
        <v>1142</v>
      </c>
      <c r="C134" s="59">
        <v>5430</v>
      </c>
      <c r="D134" s="59">
        <v>1810</v>
      </c>
      <c r="E134" s="59">
        <v>1810</v>
      </c>
      <c r="F134" s="103">
        <f t="shared" si="26"/>
        <v>33.333333333333329</v>
      </c>
      <c r="G134" s="103">
        <f t="shared" si="27"/>
        <v>100</v>
      </c>
      <c r="H134" s="59"/>
      <c r="I134" s="59"/>
      <c r="J134" s="59"/>
      <c r="K134" s="103">
        <v>0</v>
      </c>
      <c r="L134" s="103">
        <v>0</v>
      </c>
    </row>
    <row r="135" spans="1:12" ht="36" x14ac:dyDescent="0.25">
      <c r="A135" s="120" t="s">
        <v>181</v>
      </c>
      <c r="B135" s="101">
        <v>1151</v>
      </c>
      <c r="C135" s="59">
        <v>505467</v>
      </c>
      <c r="D135" s="59">
        <v>505237</v>
      </c>
      <c r="E135" s="138">
        <v>213629</v>
      </c>
      <c r="F135" s="103">
        <f t="shared" si="26"/>
        <v>99.954497524071797</v>
      </c>
      <c r="G135" s="103">
        <f t="shared" si="27"/>
        <v>236.50206666697872</v>
      </c>
      <c r="H135" s="59">
        <v>16000</v>
      </c>
      <c r="I135" s="59">
        <v>16000</v>
      </c>
      <c r="J135" s="59">
        <v>93830</v>
      </c>
      <c r="K135" s="103">
        <f t="shared" si="28"/>
        <v>100</v>
      </c>
      <c r="L135" s="103">
        <f t="shared" si="29"/>
        <v>17.052115528082705</v>
      </c>
    </row>
    <row r="136" spans="1:12" s="24" customFormat="1" ht="36" x14ac:dyDescent="0.25">
      <c r="A136" s="120" t="s">
        <v>182</v>
      </c>
      <c r="B136" s="101">
        <v>1152</v>
      </c>
      <c r="C136" s="59">
        <v>1374000</v>
      </c>
      <c r="D136" s="59">
        <v>1117453</v>
      </c>
      <c r="E136" s="59">
        <v>841112</v>
      </c>
      <c r="F136" s="103">
        <f t="shared" si="26"/>
        <v>81.328457059679778</v>
      </c>
      <c r="G136" s="103">
        <v>0</v>
      </c>
      <c r="H136" s="59"/>
      <c r="I136" s="59"/>
      <c r="J136" s="59"/>
      <c r="K136" s="103">
        <v>0</v>
      </c>
      <c r="L136" s="103">
        <v>0</v>
      </c>
    </row>
    <row r="137" spans="1:12" s="24" customFormat="1" ht="84.75" x14ac:dyDescent="0.25">
      <c r="A137" s="127" t="s">
        <v>191</v>
      </c>
      <c r="B137" s="101">
        <v>1181</v>
      </c>
      <c r="C137" s="59"/>
      <c r="D137" s="59"/>
      <c r="E137" s="59">
        <v>10026</v>
      </c>
      <c r="F137" s="103">
        <v>0</v>
      </c>
      <c r="G137" s="103">
        <v>0</v>
      </c>
      <c r="H137" s="59">
        <v>29950</v>
      </c>
      <c r="I137" s="59">
        <v>29765</v>
      </c>
      <c r="J137" s="59">
        <v>18450</v>
      </c>
      <c r="K137" s="103">
        <f t="shared" si="28"/>
        <v>99.382303839732884</v>
      </c>
      <c r="L137" s="103">
        <v>0</v>
      </c>
    </row>
    <row r="138" spans="1:12" s="24" customFormat="1" ht="72" x14ac:dyDescent="0.25">
      <c r="A138" s="120" t="s">
        <v>183</v>
      </c>
      <c r="B138" s="101">
        <v>1182</v>
      </c>
      <c r="C138" s="59">
        <v>65900</v>
      </c>
      <c r="D138" s="59">
        <v>64388</v>
      </c>
      <c r="E138" s="59">
        <v>179131</v>
      </c>
      <c r="F138" s="103">
        <f t="shared" si="26"/>
        <v>97.705614567526553</v>
      </c>
      <c r="G138" s="103">
        <v>0</v>
      </c>
      <c r="H138" s="59">
        <v>269200</v>
      </c>
      <c r="I138" s="59">
        <v>267835</v>
      </c>
      <c r="J138" s="59">
        <v>190045</v>
      </c>
      <c r="K138" s="103">
        <f t="shared" si="28"/>
        <v>99.492942050520057</v>
      </c>
      <c r="L138" s="103">
        <v>0</v>
      </c>
    </row>
    <row r="139" spans="1:12" s="24" customFormat="1" ht="60" x14ac:dyDescent="0.25">
      <c r="A139" s="120" t="s">
        <v>185</v>
      </c>
      <c r="B139" s="101">
        <v>1200</v>
      </c>
      <c r="C139" s="59">
        <v>121803</v>
      </c>
      <c r="D139" s="59">
        <v>42490</v>
      </c>
      <c r="E139" s="59"/>
      <c r="F139" s="103">
        <f t="shared" si="26"/>
        <v>34.884198254558591</v>
      </c>
      <c r="G139" s="103">
        <v>0</v>
      </c>
      <c r="H139" s="59">
        <v>61809</v>
      </c>
      <c r="I139" s="59">
        <v>61299</v>
      </c>
      <c r="J139" s="59"/>
      <c r="K139" s="103">
        <f t="shared" si="28"/>
        <v>99.174877445032266</v>
      </c>
      <c r="L139" s="103">
        <v>0</v>
      </c>
    </row>
    <row r="140" spans="1:12" s="24" customFormat="1" ht="60" x14ac:dyDescent="0.25">
      <c r="A140" s="120" t="s">
        <v>184</v>
      </c>
      <c r="B140" s="101">
        <v>1210</v>
      </c>
      <c r="C140" s="59">
        <v>10570</v>
      </c>
      <c r="D140" s="59">
        <v>10570</v>
      </c>
      <c r="E140" s="59"/>
      <c r="F140" s="103">
        <f t="shared" si="26"/>
        <v>100</v>
      </c>
      <c r="G140" s="103">
        <v>0</v>
      </c>
      <c r="H140" s="59"/>
      <c r="I140" s="59"/>
      <c r="J140" s="59"/>
      <c r="K140" s="103">
        <v>0</v>
      </c>
      <c r="L140" s="103">
        <v>0</v>
      </c>
    </row>
    <row r="141" spans="1:12" x14ac:dyDescent="0.25">
      <c r="A141" s="119" t="s">
        <v>148</v>
      </c>
      <c r="B141" s="101"/>
      <c r="C141" s="132">
        <f>C142+C143+C144</f>
        <v>6144031</v>
      </c>
      <c r="D141" s="132">
        <f t="shared" ref="D141:E141" si="32">D142+D143+D144</f>
        <v>6066684</v>
      </c>
      <c r="E141" s="132">
        <f t="shared" si="32"/>
        <v>1441979</v>
      </c>
      <c r="F141" s="103">
        <f t="shared" si="26"/>
        <v>98.741103357063139</v>
      </c>
      <c r="G141" s="103">
        <f t="shared" si="27"/>
        <v>420.71930312438673</v>
      </c>
      <c r="H141" s="132">
        <f t="shared" ref="H141:J141" si="33">H142+H143+H144</f>
        <v>585058</v>
      </c>
      <c r="I141" s="132">
        <f t="shared" si="33"/>
        <v>585058</v>
      </c>
      <c r="J141" s="132">
        <f t="shared" si="33"/>
        <v>648400</v>
      </c>
      <c r="K141" s="103">
        <f t="shared" si="28"/>
        <v>100</v>
      </c>
      <c r="L141" s="103">
        <f t="shared" si="29"/>
        <v>90.231030228254156</v>
      </c>
    </row>
    <row r="142" spans="1:12" ht="24" x14ac:dyDescent="0.25">
      <c r="A142" s="120" t="s">
        <v>149</v>
      </c>
      <c r="B142" s="101">
        <v>2010</v>
      </c>
      <c r="C142" s="59">
        <v>5182042</v>
      </c>
      <c r="D142" s="59">
        <v>5175119</v>
      </c>
      <c r="E142" s="59">
        <v>455994</v>
      </c>
      <c r="F142" s="103">
        <f t="shared" si="26"/>
        <v>99.866404016023026</v>
      </c>
      <c r="G142" s="103">
        <f t="shared" si="27"/>
        <v>1134.9094505629459</v>
      </c>
      <c r="H142" s="59">
        <v>585058</v>
      </c>
      <c r="I142" s="59">
        <v>585058</v>
      </c>
      <c r="J142" s="59">
        <v>648400</v>
      </c>
      <c r="K142" s="103">
        <f t="shared" si="28"/>
        <v>100</v>
      </c>
      <c r="L142" s="103">
        <f t="shared" si="29"/>
        <v>90.231030228254156</v>
      </c>
    </row>
    <row r="143" spans="1:12" ht="48" x14ac:dyDescent="0.25">
      <c r="A143" s="120" t="s">
        <v>150</v>
      </c>
      <c r="B143" s="101">
        <v>2111</v>
      </c>
      <c r="C143" s="59">
        <v>688000</v>
      </c>
      <c r="D143" s="59">
        <v>617576</v>
      </c>
      <c r="E143" s="59">
        <v>594702</v>
      </c>
      <c r="F143" s="103">
        <f t="shared" si="26"/>
        <v>89.763953488372096</v>
      </c>
      <c r="G143" s="103">
        <f t="shared" si="27"/>
        <v>103.84629612814484</v>
      </c>
      <c r="H143" s="59"/>
      <c r="I143" s="59"/>
      <c r="J143" s="59"/>
      <c r="K143" s="103">
        <v>0</v>
      </c>
      <c r="L143" s="103">
        <v>0</v>
      </c>
    </row>
    <row r="144" spans="1:12" ht="36.75" x14ac:dyDescent="0.25">
      <c r="A144" s="121" t="s">
        <v>151</v>
      </c>
      <c r="B144" s="101">
        <v>2144</v>
      </c>
      <c r="C144" s="59">
        <v>273989</v>
      </c>
      <c r="D144" s="59">
        <v>273989</v>
      </c>
      <c r="E144" s="59">
        <v>391283</v>
      </c>
      <c r="F144" s="103">
        <f t="shared" si="26"/>
        <v>100</v>
      </c>
      <c r="G144" s="103">
        <f t="shared" si="27"/>
        <v>70.023231267394706</v>
      </c>
      <c r="H144" s="59"/>
      <c r="I144" s="59"/>
      <c r="J144" s="59"/>
      <c r="K144" s="103">
        <v>0</v>
      </c>
      <c r="L144" s="103">
        <v>0</v>
      </c>
    </row>
    <row r="145" spans="1:12" ht="24" x14ac:dyDescent="0.25">
      <c r="A145" s="119" t="s">
        <v>114</v>
      </c>
      <c r="B145" s="101"/>
      <c r="C145" s="132">
        <f>SUM(C146:C155)</f>
        <v>4016425</v>
      </c>
      <c r="D145" s="132">
        <f t="shared" ref="D145:E145" si="34">SUM(D146:D155)</f>
        <v>3718855</v>
      </c>
      <c r="E145" s="132">
        <f t="shared" si="34"/>
        <v>2737164</v>
      </c>
      <c r="F145" s="103">
        <f t="shared" si="26"/>
        <v>92.591172497930373</v>
      </c>
      <c r="G145" s="103">
        <f t="shared" si="27"/>
        <v>135.86526053974112</v>
      </c>
      <c r="H145" s="132">
        <f t="shared" ref="H145:J145" si="35">SUM(H146:H155)</f>
        <v>469685</v>
      </c>
      <c r="I145" s="132">
        <f t="shared" si="35"/>
        <v>449965</v>
      </c>
      <c r="J145" s="132">
        <f t="shared" si="35"/>
        <v>370648</v>
      </c>
      <c r="K145" s="103">
        <f t="shared" si="28"/>
        <v>95.801441391570947</v>
      </c>
      <c r="L145" s="103">
        <f t="shared" si="29"/>
        <v>121.39954889814595</v>
      </c>
    </row>
    <row r="146" spans="1:12" ht="36" x14ac:dyDescent="0.25">
      <c r="A146" s="120" t="s">
        <v>152</v>
      </c>
      <c r="B146" s="101">
        <v>3031</v>
      </c>
      <c r="C146" s="59">
        <v>16440</v>
      </c>
      <c r="D146" s="59">
        <v>464</v>
      </c>
      <c r="E146" s="59"/>
      <c r="F146" s="103">
        <f t="shared" si="26"/>
        <v>2.8223844282238444</v>
      </c>
      <c r="G146" s="103">
        <v>0</v>
      </c>
      <c r="H146" s="59"/>
      <c r="I146" s="59"/>
      <c r="J146" s="59"/>
      <c r="K146" s="103">
        <v>0</v>
      </c>
      <c r="L146" s="103">
        <v>0</v>
      </c>
    </row>
    <row r="147" spans="1:12" ht="24" x14ac:dyDescent="0.25">
      <c r="A147" s="120" t="s">
        <v>153</v>
      </c>
      <c r="B147" s="101">
        <v>3032</v>
      </c>
      <c r="C147" s="59">
        <v>4500</v>
      </c>
      <c r="D147" s="59">
        <v>1745</v>
      </c>
      <c r="E147" s="59"/>
      <c r="F147" s="103">
        <f t="shared" si="26"/>
        <v>38.777777777777779</v>
      </c>
      <c r="G147" s="103">
        <v>0</v>
      </c>
      <c r="H147" s="59"/>
      <c r="I147" s="59"/>
      <c r="J147" s="59"/>
      <c r="K147" s="103">
        <v>0</v>
      </c>
      <c r="L147" s="103">
        <v>0</v>
      </c>
    </row>
    <row r="148" spans="1:12" ht="36" x14ac:dyDescent="0.25">
      <c r="A148" s="120" t="s">
        <v>154</v>
      </c>
      <c r="B148" s="101">
        <v>3035</v>
      </c>
      <c r="C148" s="59">
        <v>100000</v>
      </c>
      <c r="D148" s="59">
        <v>63305</v>
      </c>
      <c r="E148" s="59"/>
      <c r="F148" s="103">
        <f t="shared" si="26"/>
        <v>63.305</v>
      </c>
      <c r="G148" s="103">
        <v>0</v>
      </c>
      <c r="H148" s="59"/>
      <c r="I148" s="59"/>
      <c r="J148" s="59"/>
      <c r="K148" s="103">
        <v>0</v>
      </c>
      <c r="L148" s="103">
        <v>0</v>
      </c>
    </row>
    <row r="149" spans="1:12" ht="36" x14ac:dyDescent="0.25">
      <c r="A149" s="120" t="s">
        <v>155</v>
      </c>
      <c r="B149" s="101">
        <v>3050</v>
      </c>
      <c r="C149" s="59">
        <v>12753</v>
      </c>
      <c r="D149" s="59">
        <v>12019</v>
      </c>
      <c r="E149" s="59"/>
      <c r="F149" s="103">
        <f t="shared" si="26"/>
        <v>94.244491492197909</v>
      </c>
      <c r="G149" s="103">
        <v>0</v>
      </c>
      <c r="H149" s="59"/>
      <c r="I149" s="59"/>
      <c r="J149" s="59"/>
      <c r="K149" s="103">
        <v>0</v>
      </c>
      <c r="L149" s="103">
        <v>0</v>
      </c>
    </row>
    <row r="150" spans="1:12" ht="72.75" x14ac:dyDescent="0.25">
      <c r="A150" s="127" t="s">
        <v>156</v>
      </c>
      <c r="B150" s="101">
        <v>3140</v>
      </c>
      <c r="C150" s="59">
        <v>151199</v>
      </c>
      <c r="D150" s="59">
        <v>151199</v>
      </c>
      <c r="E150" s="59"/>
      <c r="F150" s="103">
        <f t="shared" si="26"/>
        <v>100</v>
      </c>
      <c r="G150" s="103">
        <v>0</v>
      </c>
      <c r="H150" s="59"/>
      <c r="I150" s="59"/>
      <c r="J150" s="59"/>
      <c r="K150" s="103">
        <v>0</v>
      </c>
      <c r="L150" s="103">
        <v>0</v>
      </c>
    </row>
    <row r="151" spans="1:12" ht="84" x14ac:dyDescent="0.25">
      <c r="A151" s="120" t="s">
        <v>157</v>
      </c>
      <c r="B151" s="101">
        <v>3160</v>
      </c>
      <c r="C151" s="59">
        <v>57300</v>
      </c>
      <c r="D151" s="59">
        <v>53895</v>
      </c>
      <c r="E151" s="59"/>
      <c r="F151" s="103">
        <f t="shared" si="26"/>
        <v>94.057591623036657</v>
      </c>
      <c r="G151" s="103">
        <v>0</v>
      </c>
      <c r="H151" s="59"/>
      <c r="I151" s="59"/>
      <c r="J151" s="59"/>
      <c r="K151" s="103">
        <v>0</v>
      </c>
      <c r="L151" s="103">
        <v>0</v>
      </c>
    </row>
    <row r="152" spans="1:12" ht="60" x14ac:dyDescent="0.25">
      <c r="A152" s="120" t="s">
        <v>158</v>
      </c>
      <c r="B152" s="101">
        <v>3171</v>
      </c>
      <c r="C152" s="59">
        <v>3340</v>
      </c>
      <c r="D152" s="59">
        <v>3309</v>
      </c>
      <c r="E152" s="59"/>
      <c r="F152" s="103">
        <f t="shared" si="26"/>
        <v>99.071856287425149</v>
      </c>
      <c r="G152" s="103">
        <v>0</v>
      </c>
      <c r="H152" s="59"/>
      <c r="I152" s="59"/>
      <c r="J152" s="59"/>
      <c r="K152" s="103">
        <v>0</v>
      </c>
      <c r="L152" s="103">
        <v>0</v>
      </c>
    </row>
    <row r="153" spans="1:12" ht="72" x14ac:dyDescent="0.25">
      <c r="A153" s="120" t="s">
        <v>159</v>
      </c>
      <c r="B153" s="101">
        <v>3180</v>
      </c>
      <c r="C153" s="59">
        <v>3208</v>
      </c>
      <c r="D153" s="59">
        <v>3118</v>
      </c>
      <c r="E153" s="59"/>
      <c r="F153" s="103">
        <f t="shared" si="26"/>
        <v>97.194513715710727</v>
      </c>
      <c r="G153" s="103">
        <v>0</v>
      </c>
      <c r="H153" s="59"/>
      <c r="I153" s="59"/>
      <c r="J153" s="59"/>
      <c r="K153" s="103">
        <v>0</v>
      </c>
      <c r="L153" s="103">
        <v>0</v>
      </c>
    </row>
    <row r="154" spans="1:12" ht="36.75" x14ac:dyDescent="0.25">
      <c r="A154" s="127" t="s">
        <v>186</v>
      </c>
      <c r="B154" s="101">
        <v>3241</v>
      </c>
      <c r="C154" s="59">
        <v>3551505</v>
      </c>
      <c r="D154" s="59">
        <v>3344901</v>
      </c>
      <c r="E154" s="59">
        <v>2476864</v>
      </c>
      <c r="F154" s="103">
        <f t="shared" si="26"/>
        <v>94.182635249000072</v>
      </c>
      <c r="G154" s="103">
        <f t="shared" si="27"/>
        <v>135.04580792485982</v>
      </c>
      <c r="H154" s="59">
        <v>469685</v>
      </c>
      <c r="I154" s="59">
        <v>449965</v>
      </c>
      <c r="J154" s="59">
        <v>370648</v>
      </c>
      <c r="K154" s="103">
        <f t="shared" si="28"/>
        <v>95.801441391570947</v>
      </c>
      <c r="L154" s="103">
        <f t="shared" si="29"/>
        <v>121.39954889814595</v>
      </c>
    </row>
    <row r="155" spans="1:12" ht="24.75" x14ac:dyDescent="0.25">
      <c r="A155" s="128" t="s">
        <v>160</v>
      </c>
      <c r="B155" s="101">
        <v>3242</v>
      </c>
      <c r="C155" s="59">
        <v>116180</v>
      </c>
      <c r="D155" s="59">
        <v>84900</v>
      </c>
      <c r="E155" s="59">
        <v>260300</v>
      </c>
      <c r="F155" s="103">
        <f t="shared" si="26"/>
        <v>73.076260974350149</v>
      </c>
      <c r="G155" s="103">
        <f t="shared" si="27"/>
        <v>32.616212063004227</v>
      </c>
      <c r="H155" s="59"/>
      <c r="I155" s="59"/>
      <c r="J155" s="59"/>
      <c r="K155" s="103">
        <v>0</v>
      </c>
      <c r="L155" s="103">
        <v>0</v>
      </c>
    </row>
    <row r="156" spans="1:12" x14ac:dyDescent="0.25">
      <c r="A156" s="119" t="s">
        <v>115</v>
      </c>
      <c r="B156" s="101"/>
      <c r="C156" s="132">
        <f>C157+C158+C159</f>
        <v>3512355</v>
      </c>
      <c r="D156" s="132">
        <f t="shared" ref="D156:E156" si="36">D157+D158+D159</f>
        <v>3377653</v>
      </c>
      <c r="E156" s="132">
        <f t="shared" si="36"/>
        <v>2941120</v>
      </c>
      <c r="F156" s="103">
        <f t="shared" si="26"/>
        <v>96.164909298746849</v>
      </c>
      <c r="G156" s="103">
        <f t="shared" si="27"/>
        <v>114.8424069742139</v>
      </c>
      <c r="H156" s="132">
        <f t="shared" ref="H156:J156" si="37">H157+H158+H159</f>
        <v>783808</v>
      </c>
      <c r="I156" s="132">
        <f t="shared" si="37"/>
        <v>783807</v>
      </c>
      <c r="J156" s="132">
        <f t="shared" si="37"/>
        <v>316174</v>
      </c>
      <c r="K156" s="103">
        <f t="shared" si="28"/>
        <v>99.999872417734963</v>
      </c>
      <c r="L156" s="103">
        <f t="shared" si="29"/>
        <v>247.90368594508087</v>
      </c>
    </row>
    <row r="157" spans="1:12" x14ac:dyDescent="0.25">
      <c r="A157" s="120" t="s">
        <v>161</v>
      </c>
      <c r="B157" s="101">
        <v>4030</v>
      </c>
      <c r="C157" s="59">
        <v>853486</v>
      </c>
      <c r="D157" s="59">
        <v>777989</v>
      </c>
      <c r="E157" s="59">
        <v>586984</v>
      </c>
      <c r="F157" s="103">
        <f t="shared" si="26"/>
        <v>91.154277867475273</v>
      </c>
      <c r="G157" s="103">
        <f t="shared" si="27"/>
        <v>132.54006923527729</v>
      </c>
      <c r="H157" s="59">
        <v>721541</v>
      </c>
      <c r="I157" s="59">
        <v>721541</v>
      </c>
      <c r="J157" s="59">
        <v>299086</v>
      </c>
      <c r="K157" s="103">
        <f t="shared" si="28"/>
        <v>100</v>
      </c>
      <c r="L157" s="103">
        <f t="shared" si="29"/>
        <v>241.24867095083019</v>
      </c>
    </row>
    <row r="158" spans="1:12" ht="36" x14ac:dyDescent="0.25">
      <c r="A158" s="120" t="s">
        <v>162</v>
      </c>
      <c r="B158" s="101">
        <v>4060</v>
      </c>
      <c r="C158" s="59">
        <v>2628869</v>
      </c>
      <c r="D158" s="59">
        <v>2569809</v>
      </c>
      <c r="E158" s="59">
        <v>2236978</v>
      </c>
      <c r="F158" s="103">
        <f t="shared" si="26"/>
        <v>97.753406502948607</v>
      </c>
      <c r="G158" s="103">
        <f t="shared" si="27"/>
        <v>114.87859961072482</v>
      </c>
      <c r="H158" s="59">
        <v>62267</v>
      </c>
      <c r="I158" s="59">
        <v>62266</v>
      </c>
      <c r="J158" s="59">
        <v>17088</v>
      </c>
      <c r="K158" s="103">
        <f t="shared" si="28"/>
        <v>99.998394012880027</v>
      </c>
      <c r="L158" s="103">
        <f t="shared" si="29"/>
        <v>364.38436329588012</v>
      </c>
    </row>
    <row r="159" spans="1:12" ht="24" x14ac:dyDescent="0.25">
      <c r="A159" s="120" t="s">
        <v>163</v>
      </c>
      <c r="B159" s="101">
        <v>4082</v>
      </c>
      <c r="C159" s="59">
        <v>30000</v>
      </c>
      <c r="D159" s="59">
        <v>29855</v>
      </c>
      <c r="E159" s="59">
        <v>117158</v>
      </c>
      <c r="F159" s="103">
        <f t="shared" si="26"/>
        <v>99.516666666666666</v>
      </c>
      <c r="G159" s="103">
        <f t="shared" si="27"/>
        <v>25.482681507024701</v>
      </c>
      <c r="H159" s="59"/>
      <c r="I159" s="59"/>
      <c r="J159" s="59"/>
      <c r="K159" s="103">
        <v>0</v>
      </c>
      <c r="L159" s="103">
        <v>0</v>
      </c>
    </row>
    <row r="160" spans="1:12" x14ac:dyDescent="0.25">
      <c r="A160" s="119" t="s">
        <v>116</v>
      </c>
      <c r="B160" s="59"/>
      <c r="C160" s="132">
        <f>C161+C162</f>
        <v>4154839</v>
      </c>
      <c r="D160" s="132">
        <f t="shared" ref="D160:E160" si="38">D161+D162</f>
        <v>2869109</v>
      </c>
      <c r="E160" s="132">
        <f t="shared" si="38"/>
        <v>0</v>
      </c>
      <c r="F160" s="103">
        <f t="shared" si="26"/>
        <v>69.054637255498946</v>
      </c>
      <c r="G160" s="103">
        <v>0</v>
      </c>
      <c r="H160" s="132">
        <f t="shared" ref="H160:J160" si="39">H161+H162</f>
        <v>115530</v>
      </c>
      <c r="I160" s="132">
        <f t="shared" si="39"/>
        <v>104455</v>
      </c>
      <c r="J160" s="132">
        <f t="shared" si="39"/>
        <v>0</v>
      </c>
      <c r="K160" s="103">
        <f t="shared" si="28"/>
        <v>90.413745347528788</v>
      </c>
      <c r="L160" s="103">
        <v>0</v>
      </c>
    </row>
    <row r="161" spans="1:12" ht="24" x14ac:dyDescent="0.25">
      <c r="A161" s="120" t="s">
        <v>164</v>
      </c>
      <c r="B161" s="101">
        <v>5041</v>
      </c>
      <c r="C161" s="59">
        <v>2743919</v>
      </c>
      <c r="D161" s="59">
        <v>1557296</v>
      </c>
      <c r="E161" s="59"/>
      <c r="F161" s="103">
        <f t="shared" si="26"/>
        <v>56.754445010949674</v>
      </c>
      <c r="G161" s="103">
        <v>0</v>
      </c>
      <c r="H161" s="59">
        <v>84830</v>
      </c>
      <c r="I161" s="59">
        <v>84830</v>
      </c>
      <c r="J161" s="59"/>
      <c r="K161" s="103">
        <f t="shared" si="28"/>
        <v>100</v>
      </c>
      <c r="L161" s="103">
        <v>0</v>
      </c>
    </row>
    <row r="162" spans="1:12" ht="60" x14ac:dyDescent="0.25">
      <c r="A162" s="120" t="s">
        <v>165</v>
      </c>
      <c r="B162" s="101">
        <v>5061</v>
      </c>
      <c r="C162" s="59">
        <v>1410920</v>
      </c>
      <c r="D162" s="59">
        <v>1311813</v>
      </c>
      <c r="E162" s="59"/>
      <c r="F162" s="103">
        <f t="shared" si="26"/>
        <v>92.975717971252806</v>
      </c>
      <c r="G162" s="103">
        <v>0</v>
      </c>
      <c r="H162" s="59">
        <v>30700</v>
      </c>
      <c r="I162" s="59">
        <v>19625</v>
      </c>
      <c r="J162" s="59"/>
      <c r="K162" s="103">
        <f t="shared" si="28"/>
        <v>63.925081433224747</v>
      </c>
      <c r="L162" s="103">
        <v>0</v>
      </c>
    </row>
    <row r="163" spans="1:12" x14ac:dyDescent="0.25">
      <c r="A163" s="126" t="s">
        <v>166</v>
      </c>
      <c r="B163" s="59"/>
      <c r="C163" s="132">
        <f>C164+C165+C166+C167</f>
        <v>2457471</v>
      </c>
      <c r="D163" s="132">
        <f t="shared" ref="D163" si="40">D164+D165+D166+D167</f>
        <v>2294382</v>
      </c>
      <c r="E163" s="132">
        <f>E164+E165+E166+E167+E169</f>
        <v>2216748</v>
      </c>
      <c r="F163" s="103">
        <f t="shared" si="26"/>
        <v>93.363543252392404</v>
      </c>
      <c r="G163" s="103">
        <f t="shared" si="27"/>
        <v>103.50215721408117</v>
      </c>
      <c r="H163" s="132">
        <f t="shared" ref="H163:I163" si="41">H164+H165+H166+H167</f>
        <v>561160</v>
      </c>
      <c r="I163" s="132">
        <f t="shared" si="41"/>
        <v>81090</v>
      </c>
      <c r="J163" s="132">
        <f>J164+J165+J166+J167+J168</f>
        <v>2005816</v>
      </c>
      <c r="K163" s="103">
        <f t="shared" si="28"/>
        <v>14.450424121462685</v>
      </c>
      <c r="L163" s="103">
        <f t="shared" si="29"/>
        <v>4.0427437013165717</v>
      </c>
    </row>
    <row r="164" spans="1:12" ht="24" x14ac:dyDescent="0.25">
      <c r="A164" s="120" t="s">
        <v>167</v>
      </c>
      <c r="B164" s="101">
        <v>6011</v>
      </c>
      <c r="C164" s="59">
        <v>50000</v>
      </c>
      <c r="D164" s="59">
        <v>49478</v>
      </c>
      <c r="E164" s="59"/>
      <c r="F164" s="103">
        <f t="shared" si="26"/>
        <v>98.956000000000003</v>
      </c>
      <c r="G164" s="103">
        <v>0</v>
      </c>
      <c r="H164" s="59"/>
      <c r="I164" s="59"/>
      <c r="J164" s="59"/>
      <c r="K164" s="103">
        <v>0</v>
      </c>
      <c r="L164" s="103">
        <v>0</v>
      </c>
    </row>
    <row r="165" spans="1:12" ht="53.25" customHeight="1" x14ac:dyDescent="0.25">
      <c r="A165" s="127" t="s">
        <v>187</v>
      </c>
      <c r="B165" s="101">
        <v>6020</v>
      </c>
      <c r="C165" s="59">
        <v>538981</v>
      </c>
      <c r="D165" s="59">
        <v>538240</v>
      </c>
      <c r="E165" s="59">
        <v>279540</v>
      </c>
      <c r="F165" s="103">
        <f t="shared" si="26"/>
        <v>99.86251834480251</v>
      </c>
      <c r="G165" s="103">
        <f t="shared" si="27"/>
        <v>192.54489518494671</v>
      </c>
      <c r="H165" s="59"/>
      <c r="I165" s="59"/>
      <c r="J165" s="59"/>
      <c r="K165" s="103">
        <v>0</v>
      </c>
      <c r="L165" s="103">
        <v>0</v>
      </c>
    </row>
    <row r="166" spans="1:12" ht="24" x14ac:dyDescent="0.25">
      <c r="A166" s="120" t="s">
        <v>168</v>
      </c>
      <c r="B166" s="101">
        <v>6030</v>
      </c>
      <c r="C166" s="59">
        <v>1868490</v>
      </c>
      <c r="D166" s="59">
        <v>1706664</v>
      </c>
      <c r="E166" s="59">
        <v>1934208</v>
      </c>
      <c r="F166" s="103">
        <f t="shared" si="26"/>
        <v>91.339209736204097</v>
      </c>
      <c r="G166" s="103">
        <f t="shared" si="27"/>
        <v>88.235805042684134</v>
      </c>
      <c r="H166" s="59">
        <v>81160</v>
      </c>
      <c r="I166" s="59">
        <v>81090</v>
      </c>
      <c r="J166" s="59">
        <v>72900</v>
      </c>
      <c r="K166" s="103">
        <f t="shared" si="28"/>
        <v>99.913750616067034</v>
      </c>
      <c r="L166" s="103">
        <f t="shared" si="29"/>
        <v>111.23456790123456</v>
      </c>
    </row>
    <row r="167" spans="1:12" s="24" customFormat="1" ht="36.75" x14ac:dyDescent="0.25">
      <c r="A167" s="127" t="s">
        <v>192</v>
      </c>
      <c r="B167" s="101">
        <v>6082</v>
      </c>
      <c r="C167" s="59"/>
      <c r="D167" s="59"/>
      <c r="E167" s="59"/>
      <c r="F167" s="103">
        <v>0</v>
      </c>
      <c r="G167" s="103">
        <v>0</v>
      </c>
      <c r="H167" s="59">
        <v>480000</v>
      </c>
      <c r="I167" s="59"/>
      <c r="J167" s="59">
        <v>667000</v>
      </c>
      <c r="K167" s="103">
        <f t="shared" si="28"/>
        <v>0</v>
      </c>
      <c r="L167" s="103">
        <f t="shared" si="29"/>
        <v>0</v>
      </c>
    </row>
    <row r="168" spans="1:12" s="24" customFormat="1" ht="89.25" customHeight="1" x14ac:dyDescent="0.25">
      <c r="A168" s="128" t="s">
        <v>200</v>
      </c>
      <c r="B168" s="137">
        <v>6083</v>
      </c>
      <c r="C168" s="59"/>
      <c r="D168" s="59"/>
      <c r="E168" s="59"/>
      <c r="F168" s="103">
        <v>0</v>
      </c>
      <c r="G168" s="103">
        <v>0</v>
      </c>
      <c r="H168" s="59"/>
      <c r="I168" s="59"/>
      <c r="J168" s="59">
        <v>1265916</v>
      </c>
      <c r="K168" s="103">
        <v>0</v>
      </c>
      <c r="L168" s="103">
        <f t="shared" ref="L168" si="42">(I168/J168)*100</f>
        <v>0</v>
      </c>
    </row>
    <row r="169" spans="1:12" s="24" customFormat="1" ht="24.75" x14ac:dyDescent="0.25">
      <c r="A169" s="127" t="s">
        <v>201</v>
      </c>
      <c r="B169" s="137">
        <v>6090</v>
      </c>
      <c r="C169" s="59"/>
      <c r="D169" s="59"/>
      <c r="E169" s="59">
        <v>3000</v>
      </c>
      <c r="F169" s="103">
        <v>0</v>
      </c>
      <c r="G169" s="103">
        <f t="shared" si="27"/>
        <v>0</v>
      </c>
      <c r="H169" s="59"/>
      <c r="I169" s="59"/>
      <c r="J169" s="59"/>
      <c r="K169" s="103"/>
      <c r="L169" s="103"/>
    </row>
    <row r="170" spans="1:12" x14ac:dyDescent="0.25">
      <c r="A170" s="119" t="s">
        <v>119</v>
      </c>
      <c r="B170" s="59"/>
      <c r="C170" s="59">
        <f>C171+C178+C181</f>
        <v>785900</v>
      </c>
      <c r="D170" s="59"/>
      <c r="E170" s="59"/>
      <c r="F170" s="103">
        <v>0</v>
      </c>
      <c r="G170" s="103">
        <v>0</v>
      </c>
      <c r="H170" s="59"/>
      <c r="I170" s="59"/>
      <c r="J170" s="59"/>
      <c r="K170" s="103">
        <v>0</v>
      </c>
      <c r="L170" s="103">
        <v>0</v>
      </c>
    </row>
    <row r="171" spans="1:12" ht="24" x14ac:dyDescent="0.25">
      <c r="A171" s="119" t="s">
        <v>169</v>
      </c>
      <c r="B171" s="59"/>
      <c r="C171" s="132">
        <f>C172</f>
        <v>33700</v>
      </c>
      <c r="D171" s="132">
        <f t="shared" ref="D171:E171" si="43">D172</f>
        <v>33675</v>
      </c>
      <c r="E171" s="132">
        <f t="shared" si="43"/>
        <v>23900</v>
      </c>
      <c r="F171" s="103">
        <f t="shared" si="26"/>
        <v>99.925816023738861</v>
      </c>
      <c r="G171" s="103">
        <f t="shared" si="27"/>
        <v>140.89958158995816</v>
      </c>
      <c r="H171" s="59"/>
      <c r="I171" s="59"/>
      <c r="J171" s="59"/>
      <c r="K171" s="103">
        <v>0</v>
      </c>
      <c r="L171" s="103">
        <v>0</v>
      </c>
    </row>
    <row r="172" spans="1:12" x14ac:dyDescent="0.25">
      <c r="A172" s="120" t="s">
        <v>170</v>
      </c>
      <c r="B172" s="101">
        <v>7130</v>
      </c>
      <c r="C172" s="59">
        <v>33700</v>
      </c>
      <c r="D172" s="59">
        <v>33675</v>
      </c>
      <c r="E172" s="59">
        <v>23900</v>
      </c>
      <c r="F172" s="103">
        <f t="shared" si="26"/>
        <v>99.925816023738861</v>
      </c>
      <c r="G172" s="103">
        <f t="shared" si="27"/>
        <v>140.89958158995816</v>
      </c>
      <c r="H172" s="59"/>
      <c r="I172" s="59"/>
      <c r="J172" s="59"/>
      <c r="K172" s="103">
        <v>0</v>
      </c>
      <c r="L172" s="103">
        <v>0</v>
      </c>
    </row>
    <row r="173" spans="1:12" s="24" customFormat="1" ht="24.75" x14ac:dyDescent="0.25">
      <c r="A173" s="131" t="s">
        <v>193</v>
      </c>
      <c r="B173" s="101"/>
      <c r="C173" s="59">
        <f>C175+C176</f>
        <v>0</v>
      </c>
      <c r="D173" s="59">
        <f t="shared" ref="D173:E173" si="44">D175+D176</f>
        <v>0</v>
      </c>
      <c r="E173" s="59">
        <f t="shared" si="44"/>
        <v>0</v>
      </c>
      <c r="F173" s="103">
        <v>0</v>
      </c>
      <c r="G173" s="103">
        <v>0</v>
      </c>
      <c r="H173" s="132">
        <f>H175+H176+H174</f>
        <v>841944</v>
      </c>
      <c r="I173" s="132">
        <f t="shared" ref="I173" si="45">I175+I176+I174</f>
        <v>841942</v>
      </c>
      <c r="J173" s="132">
        <f>J175+J176+J174+J177</f>
        <v>1198932</v>
      </c>
      <c r="K173" s="103">
        <f t="shared" si="28"/>
        <v>99.999762454510048</v>
      </c>
      <c r="L173" s="103">
        <f t="shared" si="29"/>
        <v>70.224332989694162</v>
      </c>
    </row>
    <row r="174" spans="1:12" s="24" customFormat="1" ht="24.75" x14ac:dyDescent="0.25">
      <c r="A174" s="127" t="s">
        <v>202</v>
      </c>
      <c r="B174" s="137">
        <v>7310</v>
      </c>
      <c r="C174" s="59"/>
      <c r="D174" s="59"/>
      <c r="E174" s="59"/>
      <c r="F174" s="103"/>
      <c r="G174" s="103">
        <v>0</v>
      </c>
      <c r="H174" s="132"/>
      <c r="I174" s="132"/>
      <c r="J174" s="59">
        <v>198876</v>
      </c>
      <c r="K174" s="103">
        <v>0</v>
      </c>
      <c r="L174" s="103">
        <f t="shared" ref="L174" si="46">(I174/J174)*100</f>
        <v>0</v>
      </c>
    </row>
    <row r="175" spans="1:12" s="24" customFormat="1" ht="24.75" x14ac:dyDescent="0.25">
      <c r="A175" s="128" t="s">
        <v>194</v>
      </c>
      <c r="B175" s="101">
        <v>7321</v>
      </c>
      <c r="C175" s="59"/>
      <c r="D175" s="59"/>
      <c r="E175" s="59"/>
      <c r="F175" s="103">
        <v>0</v>
      </c>
      <c r="G175" s="103">
        <v>0</v>
      </c>
      <c r="H175" s="59">
        <v>819700</v>
      </c>
      <c r="I175" s="59">
        <v>819700</v>
      </c>
      <c r="J175" s="59">
        <v>713873</v>
      </c>
      <c r="K175" s="103">
        <f t="shared" si="28"/>
        <v>100</v>
      </c>
      <c r="L175" s="103">
        <v>0</v>
      </c>
    </row>
    <row r="176" spans="1:12" s="24" customFormat="1" ht="24.75" x14ac:dyDescent="0.25">
      <c r="A176" s="127" t="s">
        <v>195</v>
      </c>
      <c r="B176" s="101">
        <v>7323</v>
      </c>
      <c r="C176" s="59"/>
      <c r="D176" s="59"/>
      <c r="E176" s="59"/>
      <c r="F176" s="103">
        <v>0</v>
      </c>
      <c r="G176" s="103">
        <v>0</v>
      </c>
      <c r="H176" s="59">
        <v>22244</v>
      </c>
      <c r="I176" s="59">
        <v>22242</v>
      </c>
      <c r="J176" s="59">
        <v>192000</v>
      </c>
      <c r="K176" s="103">
        <f t="shared" si="28"/>
        <v>99.991008811364864</v>
      </c>
      <c r="L176" s="103">
        <v>0</v>
      </c>
    </row>
    <row r="177" spans="1:12" s="24" customFormat="1" ht="24.75" x14ac:dyDescent="0.25">
      <c r="A177" s="128" t="s">
        <v>203</v>
      </c>
      <c r="B177" s="137">
        <v>7330</v>
      </c>
      <c r="C177" s="59"/>
      <c r="D177" s="59"/>
      <c r="E177" s="59"/>
      <c r="F177" s="103"/>
      <c r="G177" s="103">
        <v>0</v>
      </c>
      <c r="H177" s="59"/>
      <c r="I177" s="59"/>
      <c r="J177" s="59">
        <v>94183</v>
      </c>
      <c r="K177" s="103">
        <v>0</v>
      </c>
      <c r="L177" s="103">
        <v>0</v>
      </c>
    </row>
    <row r="178" spans="1:12" ht="36" x14ac:dyDescent="0.25">
      <c r="A178" s="119" t="s">
        <v>171</v>
      </c>
      <c r="B178" s="101"/>
      <c r="C178" s="132">
        <f>C179</f>
        <v>514000</v>
      </c>
      <c r="D178" s="132">
        <f t="shared" ref="D178" si="47">D179</f>
        <v>511811</v>
      </c>
      <c r="E178" s="132">
        <f>E179+E180</f>
        <v>2662296</v>
      </c>
      <c r="F178" s="103">
        <f t="shared" si="26"/>
        <v>99.574124513618685</v>
      </c>
      <c r="G178" s="103">
        <f t="shared" si="27"/>
        <v>19.224421326554221</v>
      </c>
      <c r="H178" s="59"/>
      <c r="I178" s="59"/>
      <c r="J178" s="59"/>
      <c r="K178" s="103">
        <v>0</v>
      </c>
      <c r="L178" s="103">
        <v>0</v>
      </c>
    </row>
    <row r="179" spans="1:12" ht="48" x14ac:dyDescent="0.25">
      <c r="A179" s="120" t="s">
        <v>172</v>
      </c>
      <c r="B179" s="101">
        <v>7461</v>
      </c>
      <c r="C179" s="59">
        <v>514000</v>
      </c>
      <c r="D179" s="59">
        <v>511811</v>
      </c>
      <c r="E179" s="59"/>
      <c r="F179" s="103">
        <f t="shared" si="26"/>
        <v>99.574124513618685</v>
      </c>
      <c r="G179" s="103">
        <v>0</v>
      </c>
      <c r="H179" s="59"/>
      <c r="I179" s="59"/>
      <c r="J179" s="59"/>
      <c r="K179" s="103">
        <v>0</v>
      </c>
      <c r="L179" s="103">
        <v>0</v>
      </c>
    </row>
    <row r="180" spans="1:12" s="24" customFormat="1" ht="60" x14ac:dyDescent="0.25">
      <c r="A180" s="120" t="s">
        <v>204</v>
      </c>
      <c r="B180" s="137">
        <v>7463</v>
      </c>
      <c r="C180" s="59"/>
      <c r="D180" s="59"/>
      <c r="E180" s="59">
        <v>2662296</v>
      </c>
      <c r="F180" s="103">
        <v>0</v>
      </c>
      <c r="G180" s="103">
        <f t="shared" si="27"/>
        <v>0</v>
      </c>
      <c r="H180" s="59"/>
      <c r="I180" s="59"/>
      <c r="J180" s="59"/>
      <c r="K180" s="103"/>
      <c r="L180" s="103"/>
    </row>
    <row r="181" spans="1:12" ht="24" x14ac:dyDescent="0.25">
      <c r="A181" s="119" t="s">
        <v>173</v>
      </c>
      <c r="B181" s="101"/>
      <c r="C181" s="132">
        <f>C183</f>
        <v>238200</v>
      </c>
      <c r="D181" s="132">
        <f t="shared" ref="D181:E181" si="48">D183</f>
        <v>225554</v>
      </c>
      <c r="E181" s="132">
        <f t="shared" si="48"/>
        <v>0</v>
      </c>
      <c r="F181" s="103">
        <f t="shared" si="26"/>
        <v>94.691015952980678</v>
      </c>
      <c r="G181" s="103">
        <v>0</v>
      </c>
      <c r="H181" s="132">
        <f>H182</f>
        <v>173778</v>
      </c>
      <c r="I181" s="132">
        <f t="shared" ref="I181:J181" si="49">I182</f>
        <v>173683</v>
      </c>
      <c r="J181" s="132">
        <f t="shared" si="49"/>
        <v>83989</v>
      </c>
      <c r="K181" s="103">
        <f t="shared" si="28"/>
        <v>99.945332550725638</v>
      </c>
      <c r="L181" s="103">
        <f t="shared" si="29"/>
        <v>206.79255616806964</v>
      </c>
    </row>
    <row r="182" spans="1:12" s="24" customFormat="1" ht="120.75" x14ac:dyDescent="0.25">
      <c r="A182" s="127" t="s">
        <v>196</v>
      </c>
      <c r="B182" s="101">
        <v>7691</v>
      </c>
      <c r="C182" s="59"/>
      <c r="D182" s="59"/>
      <c r="E182" s="59"/>
      <c r="F182" s="103">
        <v>0</v>
      </c>
      <c r="G182" s="103">
        <v>0</v>
      </c>
      <c r="H182" s="59">
        <v>173778</v>
      </c>
      <c r="I182" s="59">
        <v>173683</v>
      </c>
      <c r="J182" s="59">
        <v>83989</v>
      </c>
      <c r="K182" s="103">
        <f t="shared" si="28"/>
        <v>99.945332550725638</v>
      </c>
      <c r="L182" s="103">
        <v>0</v>
      </c>
    </row>
    <row r="183" spans="1:12" ht="24" x14ac:dyDescent="0.25">
      <c r="A183" s="120" t="s">
        <v>174</v>
      </c>
      <c r="B183" s="101">
        <v>7693</v>
      </c>
      <c r="C183" s="59">
        <v>238200</v>
      </c>
      <c r="D183" s="59">
        <v>225554</v>
      </c>
      <c r="E183" s="59"/>
      <c r="F183" s="103">
        <f t="shared" si="26"/>
        <v>94.691015952980678</v>
      </c>
      <c r="G183" s="103">
        <v>0</v>
      </c>
      <c r="H183" s="59"/>
      <c r="I183" s="59"/>
      <c r="J183" s="59"/>
      <c r="K183" s="103">
        <v>0</v>
      </c>
      <c r="L183" s="103">
        <v>0</v>
      </c>
    </row>
    <row r="184" spans="1:12" x14ac:dyDescent="0.25">
      <c r="A184" s="119" t="s">
        <v>205</v>
      </c>
      <c r="B184" s="141"/>
      <c r="C184" s="139">
        <f>C187</f>
        <v>23772</v>
      </c>
      <c r="D184" s="139">
        <f>D187</f>
        <v>21990</v>
      </c>
      <c r="E184" s="139">
        <f>E185</f>
        <v>77291</v>
      </c>
      <c r="F184" s="140">
        <f t="shared" si="26"/>
        <v>92.503785966683495</v>
      </c>
      <c r="G184" s="140">
        <f t="shared" si="27"/>
        <v>28.450919253211886</v>
      </c>
      <c r="H184" s="139"/>
      <c r="I184" s="139"/>
      <c r="J184" s="139"/>
      <c r="K184" s="140">
        <v>0</v>
      </c>
      <c r="L184" s="140">
        <v>0</v>
      </c>
    </row>
    <row r="185" spans="1:12" s="24" customFormat="1" ht="48" x14ac:dyDescent="0.25">
      <c r="A185" s="136" t="s">
        <v>206</v>
      </c>
      <c r="B185" s="137"/>
      <c r="C185" s="138"/>
      <c r="D185" s="138"/>
      <c r="E185" s="139">
        <f>E186</f>
        <v>77291</v>
      </c>
      <c r="F185" s="140">
        <v>0</v>
      </c>
      <c r="G185" s="140">
        <v>0</v>
      </c>
      <c r="H185" s="138"/>
      <c r="I185" s="138"/>
      <c r="J185" s="138"/>
      <c r="K185" s="140">
        <v>0</v>
      </c>
      <c r="L185" s="140">
        <v>0</v>
      </c>
    </row>
    <row r="186" spans="1:12" s="24" customFormat="1" ht="36" x14ac:dyDescent="0.25">
      <c r="A186" s="120" t="s">
        <v>207</v>
      </c>
      <c r="B186" s="137">
        <v>8110</v>
      </c>
      <c r="C186" s="59"/>
      <c r="D186" s="59"/>
      <c r="E186" s="59">
        <v>77291</v>
      </c>
      <c r="F186" s="103"/>
      <c r="G186" s="103">
        <f t="shared" si="27"/>
        <v>0</v>
      </c>
      <c r="H186" s="59"/>
      <c r="I186" s="59"/>
      <c r="J186" s="59"/>
      <c r="K186" s="103"/>
      <c r="L186" s="103"/>
    </row>
    <row r="187" spans="1:12" s="24" customFormat="1" x14ac:dyDescent="0.25">
      <c r="A187" s="129" t="s">
        <v>188</v>
      </c>
      <c r="B187" s="59"/>
      <c r="C187" s="132">
        <f>C188</f>
        <v>23772</v>
      </c>
      <c r="D187" s="132">
        <f t="shared" ref="D187:E187" si="50">D188</f>
        <v>21990</v>
      </c>
      <c r="E187" s="132">
        <f t="shared" si="50"/>
        <v>0</v>
      </c>
      <c r="F187" s="103">
        <f t="shared" si="26"/>
        <v>92.503785966683495</v>
      </c>
      <c r="G187" s="103">
        <v>0</v>
      </c>
      <c r="H187" s="59"/>
      <c r="I187" s="59"/>
      <c r="J187" s="59"/>
      <c r="K187" s="103">
        <v>0</v>
      </c>
      <c r="L187" s="103">
        <v>0</v>
      </c>
    </row>
    <row r="188" spans="1:12" s="24" customFormat="1" ht="24.75" x14ac:dyDescent="0.25">
      <c r="A188" s="128" t="s">
        <v>189</v>
      </c>
      <c r="B188" s="101">
        <v>8230</v>
      </c>
      <c r="C188" s="59">
        <v>23772</v>
      </c>
      <c r="D188" s="59">
        <v>21990</v>
      </c>
      <c r="E188" s="59"/>
      <c r="F188" s="103">
        <f t="shared" si="26"/>
        <v>92.503785966683495</v>
      </c>
      <c r="G188" s="103">
        <v>0</v>
      </c>
      <c r="H188" s="59"/>
      <c r="I188" s="59"/>
      <c r="J188" s="59"/>
      <c r="K188" s="103">
        <v>0</v>
      </c>
      <c r="L188" s="103">
        <v>0</v>
      </c>
    </row>
    <row r="189" spans="1:12" s="24" customFormat="1" ht="24.75" x14ac:dyDescent="0.25">
      <c r="A189" s="130" t="s">
        <v>197</v>
      </c>
      <c r="B189" s="101"/>
      <c r="C189" s="59"/>
      <c r="D189" s="59"/>
      <c r="E189" s="59"/>
      <c r="F189" s="103">
        <v>0</v>
      </c>
      <c r="G189" s="103">
        <v>0</v>
      </c>
      <c r="H189" s="132">
        <f>H190</f>
        <v>47512</v>
      </c>
      <c r="I189" s="132">
        <f t="shared" ref="I189:J189" si="51">I190</f>
        <v>16505</v>
      </c>
      <c r="J189" s="132">
        <f t="shared" si="51"/>
        <v>6523</v>
      </c>
      <c r="K189" s="103">
        <f t="shared" si="28"/>
        <v>34.738592355615424</v>
      </c>
      <c r="L189" s="103">
        <f t="shared" si="29"/>
        <v>253.02774796872603</v>
      </c>
    </row>
    <row r="190" spans="1:12" s="24" customFormat="1" ht="24.75" x14ac:dyDescent="0.25">
      <c r="A190" s="128" t="s">
        <v>198</v>
      </c>
      <c r="B190" s="101">
        <v>8330</v>
      </c>
      <c r="C190" s="59"/>
      <c r="D190" s="59"/>
      <c r="E190" s="59"/>
      <c r="F190" s="103">
        <v>0</v>
      </c>
      <c r="G190" s="103">
        <v>0</v>
      </c>
      <c r="H190" s="59">
        <v>47512</v>
      </c>
      <c r="I190" s="59">
        <v>16505</v>
      </c>
      <c r="J190" s="59">
        <v>6523</v>
      </c>
      <c r="K190" s="103">
        <f t="shared" si="28"/>
        <v>34.738592355615424</v>
      </c>
      <c r="L190" s="103">
        <f t="shared" si="29"/>
        <v>253.02774796872603</v>
      </c>
    </row>
    <row r="191" spans="1:12" x14ac:dyDescent="0.25">
      <c r="A191" s="123" t="s">
        <v>120</v>
      </c>
      <c r="B191" s="101"/>
      <c r="C191" s="132">
        <f>C194+C197</f>
        <v>144327</v>
      </c>
      <c r="D191" s="132">
        <f>D194+D197</f>
        <v>134443</v>
      </c>
      <c r="E191" s="132">
        <f>E192+E194+E197</f>
        <v>3232568</v>
      </c>
      <c r="F191" s="103">
        <f t="shared" si="26"/>
        <v>93.151662544083919</v>
      </c>
      <c r="G191" s="103">
        <f t="shared" ref="G191:G198" si="52">D191/E191*100</f>
        <v>4.1590153710610265</v>
      </c>
      <c r="H191" s="132">
        <f t="shared" ref="H191:J191" si="53">H196+H197</f>
        <v>48000</v>
      </c>
      <c r="I191" s="132">
        <f t="shared" si="53"/>
        <v>48000</v>
      </c>
      <c r="J191" s="132">
        <f t="shared" si="53"/>
        <v>800000</v>
      </c>
      <c r="K191" s="103">
        <f t="shared" si="28"/>
        <v>100</v>
      </c>
      <c r="L191" s="103">
        <f t="shared" si="29"/>
        <v>6</v>
      </c>
    </row>
    <row r="192" spans="1:12" s="24" customFormat="1" ht="60" x14ac:dyDescent="0.25">
      <c r="A192" s="123" t="s">
        <v>208</v>
      </c>
      <c r="B192" s="101"/>
      <c r="C192" s="132">
        <f>C193</f>
        <v>0</v>
      </c>
      <c r="D192" s="132">
        <f t="shared" ref="D192:E192" si="54">D193</f>
        <v>0</v>
      </c>
      <c r="E192" s="132">
        <f t="shared" si="54"/>
        <v>2612400</v>
      </c>
      <c r="F192" s="103">
        <v>0</v>
      </c>
      <c r="G192" s="103">
        <v>0</v>
      </c>
      <c r="H192" s="132"/>
      <c r="I192" s="132"/>
      <c r="J192" s="132"/>
      <c r="K192" s="103"/>
      <c r="L192" s="103"/>
    </row>
    <row r="193" spans="1:12" s="24" customFormat="1" ht="48" x14ac:dyDescent="0.25">
      <c r="A193" s="135" t="s">
        <v>209</v>
      </c>
      <c r="B193" s="137">
        <v>9410</v>
      </c>
      <c r="C193" s="132"/>
      <c r="D193" s="132"/>
      <c r="E193" s="59">
        <v>2612400</v>
      </c>
      <c r="F193" s="102">
        <v>0</v>
      </c>
      <c r="G193" s="102">
        <f t="shared" si="52"/>
        <v>0</v>
      </c>
      <c r="H193" s="132"/>
      <c r="I193" s="132"/>
      <c r="J193" s="132"/>
      <c r="K193" s="103"/>
      <c r="L193" s="103"/>
    </row>
    <row r="194" spans="1:12" s="24" customFormat="1" ht="48.75" x14ac:dyDescent="0.25">
      <c r="A194" s="130" t="s">
        <v>190</v>
      </c>
      <c r="B194" s="101"/>
      <c r="C194" s="132">
        <f>C195+C196</f>
        <v>33217</v>
      </c>
      <c r="D194" s="132">
        <f t="shared" ref="D194:E194" si="55">D195+D196</f>
        <v>23333</v>
      </c>
      <c r="E194" s="132">
        <f t="shared" si="55"/>
        <v>590168</v>
      </c>
      <c r="F194" s="103">
        <v>0</v>
      </c>
      <c r="G194" s="103">
        <f t="shared" si="52"/>
        <v>3.9536199861734289</v>
      </c>
      <c r="H194" s="59"/>
      <c r="I194" s="59"/>
      <c r="J194" s="59"/>
      <c r="K194" s="103">
        <v>0</v>
      </c>
      <c r="L194" s="103">
        <v>0</v>
      </c>
    </row>
    <row r="195" spans="1:12" s="24" customFormat="1" ht="60.75" x14ac:dyDescent="0.25">
      <c r="A195" s="128" t="s">
        <v>210</v>
      </c>
      <c r="B195" s="137">
        <v>9710</v>
      </c>
      <c r="C195" s="59"/>
      <c r="D195" s="59"/>
      <c r="E195" s="59">
        <v>215278</v>
      </c>
      <c r="F195" s="103">
        <v>0</v>
      </c>
      <c r="G195" s="103">
        <f t="shared" si="52"/>
        <v>0</v>
      </c>
      <c r="H195" s="59"/>
      <c r="I195" s="59"/>
      <c r="J195" s="59"/>
      <c r="K195" s="103">
        <v>0</v>
      </c>
      <c r="L195" s="103">
        <v>0</v>
      </c>
    </row>
    <row r="196" spans="1:12" x14ac:dyDescent="0.25">
      <c r="A196" s="122" t="s">
        <v>68</v>
      </c>
      <c r="B196" s="101">
        <v>9770</v>
      </c>
      <c r="C196" s="59">
        <v>33217</v>
      </c>
      <c r="D196" s="59">
        <v>23333</v>
      </c>
      <c r="E196" s="59">
        <v>374890</v>
      </c>
      <c r="F196" s="103">
        <f t="shared" si="26"/>
        <v>70.244152090796888</v>
      </c>
      <c r="G196" s="103">
        <f t="shared" si="52"/>
        <v>6.2239590279815413</v>
      </c>
      <c r="H196" s="59">
        <v>48000</v>
      </c>
      <c r="I196" s="59">
        <v>48000</v>
      </c>
      <c r="J196" s="59">
        <v>800000</v>
      </c>
      <c r="K196" s="103">
        <f t="shared" si="28"/>
        <v>100</v>
      </c>
      <c r="L196" s="103">
        <f t="shared" si="29"/>
        <v>6</v>
      </c>
    </row>
    <row r="197" spans="1:12" ht="48" x14ac:dyDescent="0.25">
      <c r="A197" s="124" t="s">
        <v>175</v>
      </c>
      <c r="B197" s="101">
        <v>9800</v>
      </c>
      <c r="C197" s="132">
        <v>111110</v>
      </c>
      <c r="D197" s="132">
        <v>111110</v>
      </c>
      <c r="E197" s="132">
        <v>30000</v>
      </c>
      <c r="F197" s="103">
        <f t="shared" ref="F197:F198" si="56">(D197/C197)*100</f>
        <v>100</v>
      </c>
      <c r="G197" s="103">
        <f t="shared" si="52"/>
        <v>370.36666666666667</v>
      </c>
      <c r="H197" s="59"/>
      <c r="I197" s="59"/>
      <c r="J197" s="59"/>
      <c r="K197" s="103">
        <v>0</v>
      </c>
      <c r="L197" s="103">
        <v>0</v>
      </c>
    </row>
    <row r="198" spans="1:12" ht="15.75" x14ac:dyDescent="0.25">
      <c r="A198" s="125" t="s">
        <v>176</v>
      </c>
      <c r="B198" s="59"/>
      <c r="C198" s="133">
        <f>C121+C125+C141+C145+C156+C160+C163+C171+C178+C181+C184+C191</f>
        <v>78986787</v>
      </c>
      <c r="D198" s="133">
        <f>D121+D125+D141+D145+D156+D160+D163+D171+D178+D181+D187+D191</f>
        <v>74347209</v>
      </c>
      <c r="E198" s="133">
        <f>E121+E125+E141+E145+E156+E160+E163+E171+E178+E181+E187+E191+E186</f>
        <v>61532985</v>
      </c>
      <c r="F198" s="103">
        <f t="shared" si="56"/>
        <v>94.126134033025039</v>
      </c>
      <c r="G198" s="103">
        <f t="shared" si="52"/>
        <v>120.82496729193292</v>
      </c>
      <c r="H198" s="133">
        <f>H121+H125+H141+H145+H156+H160+H163+H171+H173+H178+H181+H187+H189+H191</f>
        <v>29651009</v>
      </c>
      <c r="I198" s="133">
        <f>I121+I125+I141+I145+I156+I160+I163+I171+I173+I178+I181+I187+I189+I191</f>
        <v>28995858</v>
      </c>
      <c r="J198" s="133">
        <f>J121+J125+J141+J145+J156+J160+J163+J171+J173+J178+J181+J187+J189+J191</f>
        <v>7068911</v>
      </c>
      <c r="K198" s="103">
        <f t="shared" ref="K198" si="57">(I198/H198)*100</f>
        <v>97.790459677105758</v>
      </c>
      <c r="L198" s="103">
        <f t="shared" ref="L198" si="58">(I198/J198)*100</f>
        <v>410.18847174621379</v>
      </c>
    </row>
    <row r="200" spans="1:12" s="24" customFormat="1" x14ac:dyDescent="0.25">
      <c r="A200" s="147" t="s">
        <v>214</v>
      </c>
      <c r="B200" s="147"/>
      <c r="C200" s="147"/>
      <c r="D200" s="147"/>
      <c r="E200" s="147"/>
      <c r="F200" s="147"/>
      <c r="G200" s="147"/>
      <c r="H200" s="147"/>
      <c r="I200" s="147"/>
      <c r="J200" s="147"/>
    </row>
    <row r="201" spans="1:12" s="24" customFormat="1" x14ac:dyDescent="0.25">
      <c r="A201" s="147"/>
      <c r="B201" s="147"/>
      <c r="C201" s="147"/>
      <c r="D201" s="147"/>
      <c r="E201" s="147"/>
      <c r="F201" s="147"/>
      <c r="G201" s="147"/>
      <c r="H201" s="147"/>
      <c r="I201" s="147"/>
      <c r="J201" s="147"/>
    </row>
    <row r="202" spans="1:12" s="24" customFormat="1" ht="18.75" x14ac:dyDescent="0.3">
      <c r="A202" s="147"/>
      <c r="B202" s="143" t="s">
        <v>215</v>
      </c>
      <c r="C202" s="143"/>
      <c r="D202" s="143"/>
      <c r="E202" s="143"/>
      <c r="F202" s="143"/>
      <c r="G202" s="143"/>
      <c r="I202" s="143" t="s">
        <v>216</v>
      </c>
      <c r="J202" s="143"/>
    </row>
    <row r="203" spans="1:12" s="24" customFormat="1" x14ac:dyDescent="0.25">
      <c r="A203" s="147"/>
      <c r="B203" s="147"/>
      <c r="C203" s="147"/>
      <c r="D203" s="147"/>
      <c r="E203" s="147"/>
      <c r="F203" s="147"/>
      <c r="G203" s="147"/>
      <c r="I203" s="147"/>
      <c r="J203" s="147"/>
    </row>
    <row r="205" spans="1:12" ht="18.75" x14ac:dyDescent="0.3">
      <c r="B205" s="143" t="s">
        <v>212</v>
      </c>
      <c r="C205" s="143"/>
      <c r="D205" s="143"/>
      <c r="E205" s="143"/>
      <c r="F205" s="143"/>
      <c r="G205" s="143"/>
      <c r="I205" s="143" t="s">
        <v>213</v>
      </c>
    </row>
  </sheetData>
  <mergeCells count="1">
    <mergeCell ref="A120:L120"/>
  </mergeCells>
  <phoneticPr fontId="5" type="noConversion"/>
  <pageMargins left="1.1023622047244095" right="0.70866141732283472" top="0.55118110236220474" bottom="0.55118110236220474" header="0.31496062992125984" footer="0.31496062992125984"/>
  <pageSetup paperSize="9" scale="80" orientation="landscape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доходи</vt:lpstr>
      <vt:lpstr>доходи!Заголовки_для_печати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кенг</dc:creator>
  <cp:lastModifiedBy>ссссс</cp:lastModifiedBy>
  <cp:lastPrinted>2022-01-12T08:34:42Z</cp:lastPrinted>
  <dcterms:created xsi:type="dcterms:W3CDTF">2019-03-27T05:57:21Z</dcterms:created>
  <dcterms:modified xsi:type="dcterms:W3CDTF">2022-01-12T08:38:33Z</dcterms:modified>
</cp:coreProperties>
</file>