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F:\звіт 1 півріччя 2021\"/>
    </mc:Choice>
  </mc:AlternateContent>
  <bookViews>
    <workbookView xWindow="0" yWindow="0" windowWidth="12390" windowHeight="9315"/>
  </bookViews>
  <sheets>
    <sheet name="доходи" sheetId="1" r:id="rId1"/>
  </sheets>
  <definedNames>
    <definedName name="_xlnm.Print_Titles" localSheetId="0">доходи!$10:$14</definedName>
  </definedNames>
  <calcPr calcId="162913"/>
</workbook>
</file>

<file path=xl/calcChain.xml><?xml version="1.0" encoding="utf-8"?>
<calcChain xmlns="http://schemas.openxmlformats.org/spreadsheetml/2006/main">
  <c r="L120" i="1" l="1"/>
  <c r="L119" i="1"/>
  <c r="L115" i="1"/>
  <c r="J80" i="1" l="1"/>
  <c r="L108" i="1"/>
  <c r="L107" i="1"/>
  <c r="E99" i="1"/>
  <c r="E28" i="1"/>
  <c r="E70" i="1"/>
  <c r="G32" i="1"/>
  <c r="G31" i="1"/>
  <c r="G17" i="1"/>
  <c r="E31" i="1"/>
  <c r="K108" i="1"/>
  <c r="K107" i="1"/>
  <c r="H76" i="1"/>
  <c r="J107" i="1"/>
  <c r="I107" i="1"/>
  <c r="H107" i="1"/>
  <c r="D99" i="1"/>
  <c r="D64" i="1"/>
  <c r="E68" i="1" l="1"/>
  <c r="D68" i="1"/>
  <c r="C68" i="1"/>
  <c r="H118" i="1" l="1"/>
  <c r="J124" i="1"/>
  <c r="H121" i="1"/>
  <c r="K121" i="1" s="1"/>
  <c r="K119" i="1"/>
  <c r="H115" i="1"/>
  <c r="K115" i="1" s="1"/>
  <c r="I113" i="1"/>
  <c r="H113" i="1"/>
  <c r="C96" i="1"/>
  <c r="L113" i="1" l="1"/>
  <c r="K113" i="1"/>
  <c r="K120" i="1"/>
  <c r="K118" i="1"/>
  <c r="K114" i="1"/>
  <c r="K116" i="1"/>
  <c r="I124" i="1"/>
  <c r="K117" i="1"/>
  <c r="H124" i="1"/>
  <c r="E124" i="1"/>
  <c r="D124" i="1"/>
  <c r="C124" i="1"/>
  <c r="G124" i="1" l="1"/>
  <c r="K124" i="1"/>
  <c r="F124" i="1"/>
  <c r="G114" i="1"/>
  <c r="G115" i="1"/>
  <c r="G116" i="1"/>
  <c r="G117" i="1"/>
  <c r="G119" i="1"/>
  <c r="G122" i="1"/>
  <c r="G113" i="1"/>
  <c r="F114" i="1"/>
  <c r="F115" i="1"/>
  <c r="F116" i="1"/>
  <c r="F117" i="1"/>
  <c r="F118" i="1"/>
  <c r="F119" i="1"/>
  <c r="F120" i="1"/>
  <c r="F121" i="1"/>
  <c r="F113" i="1"/>
  <c r="L58" i="1" l="1"/>
  <c r="L59" i="1"/>
  <c r="L77" i="1"/>
  <c r="L78" i="1"/>
  <c r="L79" i="1"/>
  <c r="L82" i="1"/>
  <c r="L88" i="1"/>
  <c r="K58" i="1"/>
  <c r="K59" i="1"/>
  <c r="K77" i="1"/>
  <c r="K78" i="1"/>
  <c r="K85" i="1"/>
  <c r="G20" i="1"/>
  <c r="G21" i="1"/>
  <c r="G22" i="1"/>
  <c r="G24" i="1"/>
  <c r="G27" i="1"/>
  <c r="G29" i="1"/>
  <c r="G35" i="1"/>
  <c r="G37" i="1"/>
  <c r="G38" i="1"/>
  <c r="G41" i="1"/>
  <c r="G42" i="1"/>
  <c r="G43" i="1"/>
  <c r="G44" i="1"/>
  <c r="G45" i="1"/>
  <c r="G46" i="1"/>
  <c r="G47" i="1"/>
  <c r="G48" i="1"/>
  <c r="G49" i="1"/>
  <c r="G51" i="1"/>
  <c r="G53" i="1"/>
  <c r="G54" i="1"/>
  <c r="G55" i="1"/>
  <c r="G63" i="1"/>
  <c r="G66" i="1"/>
  <c r="G69" i="1"/>
  <c r="G71" i="1"/>
  <c r="G74" i="1"/>
  <c r="G92" i="1"/>
  <c r="G94" i="1"/>
  <c r="G95" i="1"/>
  <c r="G97" i="1"/>
  <c r="G100" i="1"/>
  <c r="G104" i="1"/>
  <c r="F21" i="1"/>
  <c r="F22" i="1"/>
  <c r="F24" i="1"/>
  <c r="F27" i="1"/>
  <c r="F29" i="1"/>
  <c r="F32" i="1"/>
  <c r="F38" i="1"/>
  <c r="F41" i="1"/>
  <c r="F42" i="1"/>
  <c r="F43" i="1"/>
  <c r="F44" i="1"/>
  <c r="F45" i="1"/>
  <c r="F46" i="1"/>
  <c r="F47" i="1"/>
  <c r="F48" i="1"/>
  <c r="F49" i="1"/>
  <c r="F51" i="1"/>
  <c r="F53" i="1"/>
  <c r="F54" i="1"/>
  <c r="F55" i="1"/>
  <c r="F69" i="1"/>
  <c r="F74" i="1"/>
  <c r="F92" i="1"/>
  <c r="F94" i="1"/>
  <c r="F97" i="1"/>
  <c r="F100" i="1"/>
  <c r="F102" i="1"/>
  <c r="F105" i="1"/>
  <c r="F106" i="1"/>
  <c r="G19" i="1"/>
  <c r="F20" i="1"/>
  <c r="F19" i="1"/>
  <c r="I84" i="1"/>
  <c r="I80" i="1"/>
  <c r="D96" i="1"/>
  <c r="D31" i="1"/>
  <c r="H84" i="1" l="1"/>
  <c r="K84" i="1" s="1"/>
  <c r="C99" i="1" l="1"/>
  <c r="F99" i="1" s="1"/>
  <c r="C31" i="1" l="1"/>
  <c r="F31" i="1" s="1"/>
  <c r="J87" i="1" l="1"/>
  <c r="J86" i="1" s="1"/>
  <c r="J83" i="1" s="1"/>
  <c r="J76" i="1"/>
  <c r="J57" i="1"/>
  <c r="J56" i="1" s="1"/>
  <c r="J16" i="1" s="1"/>
  <c r="E87" i="1"/>
  <c r="E86" i="1" s="1"/>
  <c r="E83" i="1" s="1"/>
  <c r="E80" i="1"/>
  <c r="E76" i="1"/>
  <c r="E56" i="1"/>
  <c r="E57" i="1"/>
  <c r="G99" i="1"/>
  <c r="E96" i="1"/>
  <c r="G96" i="1" s="1"/>
  <c r="E93" i="1"/>
  <c r="E91" i="1"/>
  <c r="E73" i="1"/>
  <c r="E72" i="1" s="1"/>
  <c r="E67" i="1"/>
  <c r="E64" i="1"/>
  <c r="E62" i="1"/>
  <c r="E61" i="1" s="1"/>
  <c r="D70" i="1"/>
  <c r="E52" i="1"/>
  <c r="E50" i="1"/>
  <c r="E40" i="1"/>
  <c r="E36" i="1"/>
  <c r="E34" i="1"/>
  <c r="E33" i="1" s="1"/>
  <c r="E26" i="1"/>
  <c r="E23" i="1"/>
  <c r="E18" i="1"/>
  <c r="G70" i="1" l="1"/>
  <c r="E90" i="1"/>
  <c r="E89" i="1" s="1"/>
  <c r="E17" i="1"/>
  <c r="E25" i="1"/>
  <c r="E39" i="1"/>
  <c r="J75" i="1"/>
  <c r="J60" i="1" s="1"/>
  <c r="J110" i="1" s="1"/>
  <c r="E75" i="1"/>
  <c r="E60" i="1"/>
  <c r="E16" i="1" l="1"/>
  <c r="E109" i="1" s="1"/>
  <c r="J109" i="1"/>
  <c r="E110" i="1" l="1"/>
  <c r="I76" i="1"/>
  <c r="I87" i="1"/>
  <c r="L87" i="1" s="1"/>
  <c r="H87" i="1"/>
  <c r="I57" i="1"/>
  <c r="D73" i="1"/>
  <c r="C73" i="1"/>
  <c r="C72" i="1" s="1"/>
  <c r="D28" i="1"/>
  <c r="D36" i="1"/>
  <c r="G36" i="1" s="1"/>
  <c r="D34" i="1"/>
  <c r="G34" i="1" s="1"/>
  <c r="D23" i="1"/>
  <c r="D91" i="1"/>
  <c r="D93" i="1"/>
  <c r="C91" i="1"/>
  <c r="C93" i="1"/>
  <c r="F96" i="1"/>
  <c r="D26" i="1"/>
  <c r="D18" i="1"/>
  <c r="D40" i="1"/>
  <c r="D50" i="1"/>
  <c r="D52" i="1"/>
  <c r="C18" i="1"/>
  <c r="C23" i="1"/>
  <c r="C26" i="1"/>
  <c r="C28" i="1"/>
  <c r="C34" i="1"/>
  <c r="C36" i="1"/>
  <c r="C40" i="1"/>
  <c r="C50" i="1"/>
  <c r="C52" i="1"/>
  <c r="D62" i="1"/>
  <c r="G62" i="1" s="1"/>
  <c r="G64" i="1"/>
  <c r="C62" i="1"/>
  <c r="C64" i="1"/>
  <c r="H57" i="1"/>
  <c r="C25" i="1" l="1"/>
  <c r="F50" i="1"/>
  <c r="G50" i="1"/>
  <c r="F18" i="1"/>
  <c r="G18" i="1"/>
  <c r="G91" i="1"/>
  <c r="F91" i="1"/>
  <c r="D90" i="1"/>
  <c r="G28" i="1"/>
  <c r="F28" i="1"/>
  <c r="I56" i="1"/>
  <c r="I16" i="1" s="1"/>
  <c r="L57" i="1"/>
  <c r="K57" i="1"/>
  <c r="I75" i="1"/>
  <c r="L76" i="1"/>
  <c r="K76" i="1"/>
  <c r="F52" i="1"/>
  <c r="G52" i="1"/>
  <c r="F40" i="1"/>
  <c r="G40" i="1"/>
  <c r="D25" i="1"/>
  <c r="G26" i="1"/>
  <c r="F26" i="1"/>
  <c r="G93" i="1"/>
  <c r="F93" i="1"/>
  <c r="G23" i="1"/>
  <c r="F23" i="1"/>
  <c r="G68" i="1"/>
  <c r="F68" i="1"/>
  <c r="G73" i="1"/>
  <c r="F73" i="1"/>
  <c r="D33" i="1"/>
  <c r="H86" i="1"/>
  <c r="H83" i="1" s="1"/>
  <c r="D72" i="1"/>
  <c r="D17" i="1"/>
  <c r="I86" i="1"/>
  <c r="C33" i="1"/>
  <c r="D67" i="1"/>
  <c r="H75" i="1"/>
  <c r="H60" i="1" s="1"/>
  <c r="C17" i="1"/>
  <c r="H56" i="1"/>
  <c r="D61" i="1"/>
  <c r="G61" i="1" s="1"/>
  <c r="C67" i="1"/>
  <c r="C60" i="1" s="1"/>
  <c r="D39" i="1"/>
  <c r="C90" i="1"/>
  <c r="C39" i="1"/>
  <c r="C61" i="1"/>
  <c r="H109" i="1" l="1"/>
  <c r="F17" i="1"/>
  <c r="G25" i="1"/>
  <c r="F25" i="1"/>
  <c r="L56" i="1"/>
  <c r="K56" i="1"/>
  <c r="G90" i="1"/>
  <c r="F90" i="1"/>
  <c r="G39" i="1"/>
  <c r="F39" i="1"/>
  <c r="G67" i="1"/>
  <c r="F67" i="1"/>
  <c r="I83" i="1"/>
  <c r="L86" i="1"/>
  <c r="G72" i="1"/>
  <c r="F72" i="1"/>
  <c r="G33" i="1"/>
  <c r="F33" i="1"/>
  <c r="I60" i="1"/>
  <c r="I109" i="1" s="1"/>
  <c r="K75" i="1"/>
  <c r="C16" i="1"/>
  <c r="C109" i="1" s="1"/>
  <c r="D16" i="1"/>
  <c r="D60" i="1"/>
  <c r="C89" i="1"/>
  <c r="H16" i="1"/>
  <c r="D89" i="1"/>
  <c r="D109" i="1" l="1"/>
  <c r="H110" i="1"/>
  <c r="K109" i="1"/>
  <c r="G89" i="1"/>
  <c r="F89" i="1"/>
  <c r="F60" i="1"/>
  <c r="G60" i="1"/>
  <c r="K60" i="1"/>
  <c r="L83" i="1"/>
  <c r="K83" i="1"/>
  <c r="I110" i="1"/>
  <c r="F16" i="1"/>
  <c r="G16" i="1"/>
  <c r="K16" i="1"/>
  <c r="D110" i="1"/>
  <c r="C110" i="1"/>
  <c r="F109" i="1" l="1"/>
  <c r="G109" i="1"/>
  <c r="F110" i="1"/>
  <c r="G110" i="1"/>
  <c r="K110" i="1"/>
</calcChain>
</file>

<file path=xl/sharedStrings.xml><?xml version="1.0" encoding="utf-8"?>
<sst xmlns="http://schemas.openxmlformats.org/spreadsheetml/2006/main" count="168" uniqueCount="139">
  <si>
    <t>Додаток 1</t>
  </si>
  <si>
    <t>до рішення міської ради</t>
  </si>
  <si>
    <t xml:space="preserve">    </t>
  </si>
  <si>
    <t>Звіт</t>
  </si>
  <si>
    <t>класифікації</t>
  </si>
  <si>
    <t>бюджетной</t>
  </si>
  <si>
    <t>Спеціальний фонд</t>
  </si>
  <si>
    <t xml:space="preserve">Код </t>
  </si>
  <si>
    <t>Загальний фонд</t>
  </si>
  <si>
    <t xml:space="preserve"> </t>
  </si>
  <si>
    <t xml:space="preserve">             </t>
  </si>
  <si>
    <t>Податкові надходження</t>
  </si>
  <si>
    <t>Податки на доходи, податки на прибуток, податки на збільшення ринкової вартості</t>
  </si>
  <si>
    <t>Податок та збір на доходи фізичних осіб</t>
  </si>
  <si>
    <t xml:space="preserve">Податок на доходи фізичних осіб ,що сплачується податковими агентами, із доходів платника податку у вигляді заробітної плати </t>
  </si>
  <si>
    <t xml:space="preserve">Податок на доходи фізичних осіб з грошового забезпечення,грошових винагород та інших виплат , одержаних військовослужбовцями та особами рядового і начальницького складу, що сплачується податковими агентами </t>
  </si>
  <si>
    <t xml:space="preserve">Податок на доходи фізичних осіб ,що сплачується податковими агентами, із доходів платника податку інших ніж заробітна плата </t>
  </si>
  <si>
    <t>Податок на прибуток підприємств</t>
  </si>
  <si>
    <t>Податок на прибуток підприємств та фінансових установ комунальної власності</t>
  </si>
  <si>
    <t>Рентна плата за спеціальне використання лісових ресурсів</t>
  </si>
  <si>
    <t>Рентна плата за спеціальне використання лісових ресурсів ( крім рентної плати за спеціальне використання лісових ресурсів в частині деревини, заготовленої в порядку рубок головного користування)</t>
  </si>
  <si>
    <t>Рентна плата за користування надрами</t>
  </si>
  <si>
    <t>Рентна плата  за користування надрами для видобування  корисних копалин загальнодержавного значення</t>
  </si>
  <si>
    <t>Рентна плата  за користування надрами для видобування  корисних копалин місцевого значення</t>
  </si>
  <si>
    <t>Внутрішні податки на товари та послуги</t>
  </si>
  <si>
    <t>Акцизний податок з вироблених в Україні підакцизних товарів (продукції)</t>
  </si>
  <si>
    <t>Пальне</t>
  </si>
  <si>
    <t>Акцизний податок з ввезених на митну територію України підакцизних товарів (продукції)</t>
  </si>
  <si>
    <t>Акцизний податок з реалізації субєктами господарювання роздрібної торгівлі підакцизних товарів</t>
  </si>
  <si>
    <t>Місцеві податки</t>
  </si>
  <si>
    <t>Податок на майно</t>
  </si>
  <si>
    <t>Земельний податок з юридичних осіб</t>
  </si>
  <si>
    <t>Орендна плата з юридичних осіб</t>
  </si>
  <si>
    <t>Земельний податок з фізичних осіб</t>
  </si>
  <si>
    <t>Орендна плата з фізичних осіб</t>
  </si>
  <si>
    <t>Транспортний податок з юридичних осіб</t>
  </si>
  <si>
    <t>Туристичний збір</t>
  </si>
  <si>
    <t>Туристичний збір, сплачений юридичними особами</t>
  </si>
  <si>
    <t>Єдиний податок</t>
  </si>
  <si>
    <t>Єдиний податок з юридичних осіб</t>
  </si>
  <si>
    <t>Єдиний податок з фізичних осіб</t>
  </si>
  <si>
    <t>Єдиний податок з сільськогосподарських  товаровиробників, у яких частка сільськогосподарського товаровиробництва за попередній податковий (звітний) рік дорівнює або перевищує 75 відсотків</t>
  </si>
  <si>
    <t>Інші податки та збори</t>
  </si>
  <si>
    <t>Екологічний податок</t>
  </si>
  <si>
    <t>Неподаткові надходження</t>
  </si>
  <si>
    <t>Частина чистого прибутку (доходу) комунальних унітарних підприємств та їх об`єднань, що вилучається до відповідного місцевого бюджету</t>
  </si>
  <si>
    <t>Адміністративні збори та платежі, доходи від некомерційної господарської діяльності</t>
  </si>
  <si>
    <t>Плата за надання адміністративних послуг</t>
  </si>
  <si>
    <t>Плата за надання інших адміністративних послуг</t>
  </si>
  <si>
    <t>Власні надходження бюджетних установ</t>
  </si>
  <si>
    <t>Надходження від плати  за послуги,що надаються бюджетними установами згідно із законодавством</t>
  </si>
  <si>
    <t>Плата за послуги , що надаються бюджетними установами згідно з їх основною діяльністю</t>
  </si>
  <si>
    <t>Плата за оренду майна бюджетних установ</t>
  </si>
  <si>
    <t>Цільові фонди</t>
  </si>
  <si>
    <t>Цільові фонди, утворені Верховною Радою Автономної Республіки Крим ,органами місцевого самоврядування та місцевими органами виконавчої влади</t>
  </si>
  <si>
    <t>Офіційні трансферти</t>
  </si>
  <si>
    <t>Від органів державного управління</t>
  </si>
  <si>
    <t>Базова дотація</t>
  </si>
  <si>
    <t>Субвенція з місцевого бюджету на здійснення переданих видатків у сфері охорони здоров’я за рахунок коштів медичної субвенції</t>
  </si>
  <si>
    <t/>
  </si>
  <si>
    <t xml:space="preserve">Рентна  плата та плата за використання інших природних  ресурсів </t>
  </si>
  <si>
    <t>Доходи від власності та підприємницької діяльності</t>
  </si>
  <si>
    <t>Частина чистого прибутку</t>
  </si>
  <si>
    <t>Інші надходження</t>
  </si>
  <si>
    <t>Державне мито</t>
  </si>
  <si>
    <t>Державне мито ,що сплачуеться</t>
  </si>
  <si>
    <t>Інші неподаткові надходження</t>
  </si>
  <si>
    <t>Дотації з державного бюджету</t>
  </si>
  <si>
    <t>Інші субвенції з місцевого бюджету</t>
  </si>
  <si>
    <t>Податок на нерухоме майно, відмінне від земельної ділянки , сплачений юридичними особами , які є власниками об’єктів  житлової нерухомості</t>
  </si>
  <si>
    <t>Податок на нерухоме майно, відмінне від земельної ділянки , сплачений фізичними особами , які є власниками об’єктів  житлової нерухомості</t>
  </si>
  <si>
    <t>Податок на нерухоме майно, відмінне від земельної ділянки , сплачений фізичними особами , які є власниками об’єктів  нежитлової нерухомості</t>
  </si>
  <si>
    <t>Податок на нерухоме майно, відмінне від земельної ділянки , сплачений юридичними особами , які є власниками об’єктів  нежитлової нерухомості</t>
  </si>
  <si>
    <t>Надходження від розміщення відходів у спеціально відведених для цього місцях чи на об’єктах , крім розміщення окремих видів відходів як вториної сировини</t>
  </si>
  <si>
    <t>Субвенції з місцевих бюджетів</t>
  </si>
  <si>
    <t>Субвенції з державного бюджету</t>
  </si>
  <si>
    <t>Дотації з місцевих бюджетів</t>
  </si>
  <si>
    <t>Всього</t>
  </si>
  <si>
    <t>Надходження бюджетних установ від реалізації в установленому порядку майна (крім нерухомого майна)</t>
  </si>
  <si>
    <t>Інші джерела власних надходжень бюджетних установ</t>
  </si>
  <si>
    <t>Доходи від операцій з капіталом</t>
  </si>
  <si>
    <t>Кошти від продажу землі і нематеріальних активів </t>
  </si>
  <si>
    <t>Кошти від продажу землі  </t>
  </si>
  <si>
    <t>Кошти від продажу земельних ділянок несільськогосподарського призначення, що перебувають у державній або комунальній власності, та земельних ділянок, які знаходяться на території Автономної Республіки Крим</t>
  </si>
  <si>
    <t>Адміністративні штрафи та штрафні санкції за порушення законодавства у сфері виробництва та обігу алкогольних напоїв та тютюнових виробів </t>
  </si>
  <si>
    <t>Субвенція з місцевого бюджету на здійснення переданих видатків у сфері освіти за рахунок коштів освітньої субвенції</t>
  </si>
  <si>
    <t>2020 року</t>
  </si>
  <si>
    <t>Медична субвенція  з державного бюджету місцевим бюджетам</t>
  </si>
  <si>
    <t>Освітня субвенція з державного бюджету місцевим бюджетам</t>
  </si>
  <si>
    <t>Податок на доходи фізичних осіб, що сплачується фізичними особами  за результатами річного декларування</t>
  </si>
  <si>
    <t>Дотація з місцевого бюджету на здійснення переданих с державного бюджету видатків з утримання закладів освіти та охорони здоров'я за рахунок відповідної дотації з державного бюджету</t>
  </si>
  <si>
    <t>Кошти, що отримують бюджетні установи від підприємств, організацій, фізичних осіб та від інших бюджетних установ для виконання цільових заходів, у тому числі заходів з відчуження для суспільних потреб земельних ділянок та розміщених на них інших об'єктів нерухомого майна, що перебувають у приватній власності фізичних або юридичних осіб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</si>
  <si>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</si>
  <si>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 xml:space="preserve">Затверджено </t>
  </si>
  <si>
    <t xml:space="preserve">розписом  на </t>
  </si>
  <si>
    <t>2021 рік з ураху-</t>
  </si>
  <si>
    <t>ванням змін</t>
  </si>
  <si>
    <t>Виконано</t>
  </si>
  <si>
    <t>2021 року</t>
  </si>
  <si>
    <t>Відсоток виконання</t>
  </si>
  <si>
    <t>до річних</t>
  </si>
  <si>
    <t xml:space="preserve">призначень </t>
  </si>
  <si>
    <t>до виконання</t>
  </si>
  <si>
    <t>_____________ №_____________</t>
  </si>
  <si>
    <t>Найменування показників</t>
  </si>
  <si>
    <t>Д О Х О Д И</t>
  </si>
  <si>
    <t>Рентна плата за користування надрами місцевого значення</t>
  </si>
  <si>
    <t>Рентна плата за користування надрами для видобування корисних копалин місцевого значення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</si>
  <si>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</si>
  <si>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Субвенція з місцевого бюджету на здійснення підтримки окремих закладів та заходів у системі охорони здоров'я за рахунок відповідної субвенції з державного бюджету</t>
  </si>
  <si>
    <t>Надходження від продажу основного капіталу</t>
  </si>
  <si>
    <t xml:space="preserve">Кошти від відчуження майна, що належить Автономної Республіки Крим та майна,  що перебуває в комунальній власності </t>
  </si>
  <si>
    <t>Державне управління</t>
  </si>
  <si>
    <t>Освіта</t>
  </si>
  <si>
    <t>Охорона здоров'я</t>
  </si>
  <si>
    <t>Соціальний захист та соціальне забезпечення</t>
  </si>
  <si>
    <t>Культура і мистецтво</t>
  </si>
  <si>
    <t>Фізична культура і спорт</t>
  </si>
  <si>
    <t>Житлово- комунальне господарство</t>
  </si>
  <si>
    <t>0100</t>
  </si>
  <si>
    <t>Інші дотації з місцевого бюджету</t>
  </si>
  <si>
    <t>Економічна діяльність</t>
  </si>
  <si>
    <t>Інша діяльність</t>
  </si>
  <si>
    <t>Міжбюджетні трансферти</t>
  </si>
  <si>
    <t xml:space="preserve">Всього без урахування трансфертів </t>
  </si>
  <si>
    <t>Благодійні внески, гранти та дарунки</t>
  </si>
  <si>
    <t>В И Д А Т К И</t>
  </si>
  <si>
    <t>Секретар міської ради</t>
  </si>
  <si>
    <t xml:space="preserve">Тетяна ВОЛОШИНА </t>
  </si>
  <si>
    <r>
      <t xml:space="preserve">                                                                        </t>
    </r>
    <r>
      <rPr>
        <b/>
        <sz val="11"/>
        <color indexed="8"/>
        <rFont val="Times New Roman"/>
        <family val="1"/>
        <charset val="204"/>
      </rPr>
      <t xml:space="preserve">   про виконання  бюджету  Сіверської міської  територіальної громади за  1 півріччя 2021 року </t>
    </r>
  </si>
  <si>
    <t>за 1 півріччя</t>
  </si>
  <si>
    <t>в 41,3 раз більше</t>
  </si>
  <si>
    <t>в 72 рази більше</t>
  </si>
  <si>
    <t>в 136 рази більше</t>
  </si>
  <si>
    <t>в 38,5 раз більше</t>
  </si>
  <si>
    <t>в 21,9 раз більше</t>
  </si>
  <si>
    <t>в 16,9 раз більше</t>
  </si>
  <si>
    <t>в 36,4 раз більше</t>
  </si>
  <si>
    <t>в 23,7 раз більше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</si>
</sst>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,##0.0"/>
  </numFmts>
  <fonts count="27" x14ac:knownFonts="1"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8"/>
      <name val="Times New Roman"/>
      <family val="1"/>
      <charset val="204"/>
    </font>
    <font>
      <sz val="8"/>
      <name val="Calibri"/>
      <family val="2"/>
      <charset val="204"/>
    </font>
    <font>
      <b/>
      <sz val="10"/>
      <name val="Times New Roman"/>
      <family val="1"/>
      <charset val="204"/>
    </font>
    <font>
      <sz val="10"/>
      <color indexed="8"/>
      <name val="Arial"/>
      <family val="2"/>
      <charset val="204"/>
    </font>
    <font>
      <sz val="11"/>
      <color indexed="8"/>
      <name val="Times New Roman"/>
      <family val="1"/>
      <charset val="204"/>
    </font>
    <font>
      <b/>
      <i/>
      <sz val="8"/>
      <name val="Times New Roman"/>
      <family val="1"/>
      <charset val="204"/>
    </font>
    <font>
      <sz val="10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i/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8" fillId="0" borderId="0"/>
  </cellStyleXfs>
  <cellXfs count="127">
    <xf numFmtId="0" fontId="0" fillId="0" borderId="0" xfId="0"/>
    <xf numFmtId="0" fontId="0" fillId="0" borderId="0" xfId="0" applyBorder="1"/>
    <xf numFmtId="0" fontId="0" fillId="0" borderId="0" xfId="0" quotePrefix="1"/>
    <xf numFmtId="0" fontId="2" fillId="0" borderId="1" xfId="0" applyNumberFormat="1" applyFont="1" applyFill="1" applyBorder="1" applyAlignment="1" applyProtection="1">
      <alignment horizontal="left" vertical="center" wrapText="1"/>
    </xf>
    <xf numFmtId="0" fontId="2" fillId="0" borderId="1" xfId="0" applyNumberFormat="1" applyFont="1" applyFill="1" applyBorder="1" applyAlignment="1" applyProtection="1">
      <alignment vertical="center" wrapText="1"/>
    </xf>
    <xf numFmtId="0" fontId="5" fillId="0" borderId="1" xfId="0" applyNumberFormat="1" applyFont="1" applyFill="1" applyBorder="1" applyAlignment="1" applyProtection="1">
      <alignment vertical="center" wrapText="1"/>
    </xf>
    <xf numFmtId="0" fontId="4" fillId="0" borderId="1" xfId="0" applyFont="1" applyBorder="1" applyAlignment="1">
      <alignment wrapText="1"/>
    </xf>
    <xf numFmtId="0" fontId="5" fillId="0" borderId="1" xfId="0" applyFont="1" applyBorder="1" applyAlignment="1">
      <alignment wrapText="1"/>
    </xf>
    <xf numFmtId="0" fontId="9" fillId="0" borderId="0" xfId="0" applyFont="1"/>
    <xf numFmtId="0" fontId="4" fillId="0" borderId="4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10" fillId="0" borderId="1" xfId="0" applyNumberFormat="1" applyFont="1" applyFill="1" applyBorder="1" applyAlignment="1" applyProtection="1">
      <alignment vertical="center" wrapText="1"/>
    </xf>
    <xf numFmtId="0" fontId="10" fillId="0" borderId="1" xfId="0" applyNumberFormat="1" applyFont="1" applyFill="1" applyBorder="1" applyAlignment="1" applyProtection="1">
      <alignment horizontal="left" vertical="center" wrapText="1"/>
    </xf>
    <xf numFmtId="0" fontId="10" fillId="0" borderId="1" xfId="0" applyFont="1" applyBorder="1" applyAlignment="1">
      <alignment wrapText="1"/>
    </xf>
    <xf numFmtId="0" fontId="2" fillId="0" borderId="1" xfId="0" applyFont="1" applyBorder="1" applyAlignment="1">
      <alignment wrapText="1"/>
    </xf>
    <xf numFmtId="0" fontId="9" fillId="3" borderId="0" xfId="0" applyFont="1" applyFill="1"/>
    <xf numFmtId="0" fontId="2" fillId="0" borderId="0" xfId="0" applyFont="1" applyBorder="1" applyAlignment="1">
      <alignment vertical="center" wrapText="1"/>
    </xf>
    <xf numFmtId="0" fontId="2" fillId="0" borderId="0" xfId="0" applyNumberFormat="1" applyFont="1" applyFill="1" applyBorder="1" applyAlignment="1" applyProtection="1">
      <alignment horizontal="center" vertical="center" wrapText="1"/>
    </xf>
    <xf numFmtId="3" fontId="2" fillId="0" borderId="0" xfId="0" applyNumberFormat="1" applyFont="1" applyFill="1" applyBorder="1" applyAlignment="1" applyProtection="1">
      <alignment horizontal="center" vertical="center" wrapText="1"/>
    </xf>
    <xf numFmtId="164" fontId="3" fillId="0" borderId="0" xfId="0" applyNumberFormat="1" applyFont="1" applyBorder="1" applyAlignment="1">
      <alignment horizontal="center"/>
    </xf>
    <xf numFmtId="3" fontId="2" fillId="0" borderId="0" xfId="0" applyNumberFormat="1" applyFont="1" applyFill="1" applyBorder="1" applyAlignment="1" applyProtection="1">
      <alignment vertical="center" wrapText="1"/>
    </xf>
    <xf numFmtId="0" fontId="12" fillId="0" borderId="1" xfId="0" applyFont="1" applyBorder="1" applyAlignment="1">
      <alignment wrapText="1"/>
    </xf>
    <xf numFmtId="0" fontId="12" fillId="0" borderId="1" xfId="0" applyFont="1" applyBorder="1"/>
    <xf numFmtId="0" fontId="0" fillId="0" borderId="0" xfId="0"/>
    <xf numFmtId="0" fontId="4" fillId="0" borderId="5" xfId="0" applyFont="1" applyBorder="1" applyAlignment="1">
      <alignment horizontal="left"/>
    </xf>
    <xf numFmtId="0" fontId="2" fillId="0" borderId="8" xfId="0" applyNumberFormat="1" applyFont="1" applyFill="1" applyBorder="1" applyAlignment="1" applyProtection="1">
      <alignment horizontal="left" vertical="center" wrapText="1"/>
    </xf>
    <xf numFmtId="0" fontId="1" fillId="0" borderId="1" xfId="0" applyNumberFormat="1" applyFont="1" applyFill="1" applyBorder="1" applyAlignment="1" applyProtection="1">
      <alignment wrapText="1"/>
    </xf>
    <xf numFmtId="0" fontId="0" fillId="0" borderId="1" xfId="0" applyBorder="1"/>
    <xf numFmtId="0" fontId="13" fillId="0" borderId="1" xfId="0" applyFont="1" applyBorder="1"/>
    <xf numFmtId="0" fontId="13" fillId="0" borderId="1" xfId="0" applyFont="1" applyBorder="1" applyAlignment="1">
      <alignment wrapText="1"/>
    </xf>
    <xf numFmtId="0" fontId="4" fillId="0" borderId="11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0" fontId="4" fillId="0" borderId="13" xfId="0" applyFont="1" applyBorder="1" applyAlignment="1">
      <alignment horizontal="center"/>
    </xf>
    <xf numFmtId="0" fontId="4" fillId="0" borderId="14" xfId="0" applyFont="1" applyBorder="1" applyAlignment="1"/>
    <xf numFmtId="0" fontId="4" fillId="0" borderId="15" xfId="0" applyFont="1" applyBorder="1" applyAlignment="1"/>
    <xf numFmtId="0" fontId="4" fillId="0" borderId="16" xfId="0" applyFont="1" applyBorder="1" applyAlignment="1"/>
    <xf numFmtId="0" fontId="4" fillId="0" borderId="17" xfId="0" applyFont="1" applyBorder="1" applyAlignment="1"/>
    <xf numFmtId="0" fontId="4" fillId="0" borderId="18" xfId="0" applyFont="1" applyBorder="1" applyAlignment="1">
      <alignment horizontal="center"/>
    </xf>
    <xf numFmtId="0" fontId="4" fillId="0" borderId="14" xfId="0" applyFont="1" applyBorder="1" applyAlignment="1">
      <alignment horizontal="center"/>
    </xf>
    <xf numFmtId="0" fontId="4" fillId="0" borderId="15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4" fillId="0" borderId="20" xfId="0" applyFont="1" applyBorder="1" applyAlignment="1">
      <alignment horizontal="center"/>
    </xf>
    <xf numFmtId="0" fontId="4" fillId="0" borderId="21" xfId="0" applyFont="1" applyBorder="1" applyAlignment="1">
      <alignment horizontal="center"/>
    </xf>
    <xf numFmtId="0" fontId="4" fillId="0" borderId="22" xfId="0" applyFont="1" applyBorder="1" applyAlignment="1">
      <alignment horizontal="center"/>
    </xf>
    <xf numFmtId="0" fontId="4" fillId="0" borderId="23" xfId="0" applyFont="1" applyBorder="1"/>
    <xf numFmtId="0" fontId="4" fillId="0" borderId="24" xfId="0" applyFont="1" applyBorder="1"/>
    <xf numFmtId="0" fontId="4" fillId="0" borderId="24" xfId="0" applyFont="1" applyBorder="1" applyAlignment="1">
      <alignment horizontal="center"/>
    </xf>
    <xf numFmtId="0" fontId="4" fillId="0" borderId="25" xfId="0" applyFont="1" applyBorder="1" applyAlignment="1">
      <alignment horizontal="center"/>
    </xf>
    <xf numFmtId="0" fontId="4" fillId="0" borderId="26" xfId="0" applyFont="1" applyBorder="1" applyAlignment="1">
      <alignment horizontal="center"/>
    </xf>
    <xf numFmtId="3" fontId="11" fillId="0" borderId="1" xfId="0" applyNumberFormat="1" applyFont="1" applyFill="1" applyBorder="1" applyAlignment="1" applyProtection="1"/>
    <xf numFmtId="0" fontId="7" fillId="0" borderId="1" xfId="0" applyNumberFormat="1" applyFont="1" applyFill="1" applyBorder="1" applyAlignment="1" applyProtection="1">
      <alignment vertical="center" wrapText="1"/>
    </xf>
    <xf numFmtId="0" fontId="7" fillId="0" borderId="1" xfId="0" applyFont="1" applyBorder="1" applyAlignment="1">
      <alignment vertical="center" wrapText="1"/>
    </xf>
    <xf numFmtId="3" fontId="14" fillId="2" borderId="1" xfId="0" applyNumberFormat="1" applyFont="1" applyFill="1" applyBorder="1" applyAlignment="1">
      <alignment horizontal="center" vertical="center" wrapText="1"/>
    </xf>
    <xf numFmtId="3" fontId="7" fillId="0" borderId="1" xfId="0" applyNumberFormat="1" applyFont="1" applyFill="1" applyBorder="1" applyAlignment="1" applyProtection="1">
      <alignment horizontal="center" wrapText="1"/>
    </xf>
    <xf numFmtId="165" fontId="7" fillId="0" borderId="1" xfId="0" applyNumberFormat="1" applyFont="1" applyFill="1" applyBorder="1" applyAlignment="1" applyProtection="1">
      <alignment horizontal="center" wrapText="1"/>
    </xf>
    <xf numFmtId="164" fontId="14" fillId="0" borderId="1" xfId="0" applyNumberFormat="1" applyFont="1" applyBorder="1" applyAlignment="1">
      <alignment horizontal="center" vertical="center"/>
    </xf>
    <xf numFmtId="164" fontId="15" fillId="0" borderId="1" xfId="0" applyNumberFormat="1" applyFont="1" applyBorder="1" applyAlignment="1">
      <alignment horizontal="center" vertical="center"/>
    </xf>
    <xf numFmtId="3" fontId="7" fillId="2" borderId="1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/>
    </xf>
    <xf numFmtId="0" fontId="4" fillId="0" borderId="7" xfId="0" applyFont="1" applyFill="1" applyBorder="1" applyAlignment="1">
      <alignment horizontal="center"/>
    </xf>
    <xf numFmtId="0" fontId="4" fillId="0" borderId="25" xfId="0" applyFont="1" applyFill="1" applyBorder="1" applyAlignment="1">
      <alignment horizontal="center"/>
    </xf>
    <xf numFmtId="3" fontId="0" fillId="0" borderId="0" xfId="0" applyNumberFormat="1"/>
    <xf numFmtId="0" fontId="16" fillId="0" borderId="1" xfId="0" applyFont="1" applyBorder="1"/>
    <xf numFmtId="3" fontId="18" fillId="2" borderId="1" xfId="0" applyNumberFormat="1" applyFont="1" applyFill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/>
    </xf>
    <xf numFmtId="164" fontId="18" fillId="0" borderId="1" xfId="0" applyNumberFormat="1" applyFont="1" applyBorder="1" applyAlignment="1">
      <alignment horizontal="center" vertical="center"/>
    </xf>
    <xf numFmtId="3" fontId="18" fillId="2" borderId="2" xfId="0" applyNumberFormat="1" applyFont="1" applyFill="1" applyBorder="1" applyAlignment="1">
      <alignment horizontal="center" vertical="center" wrapText="1"/>
    </xf>
    <xf numFmtId="3" fontId="14" fillId="0" borderId="8" xfId="0" applyNumberFormat="1" applyFont="1" applyBorder="1" applyAlignment="1">
      <alignment horizontal="center" vertical="center" wrapText="1"/>
    </xf>
    <xf numFmtId="164" fontId="14" fillId="0" borderId="8" xfId="0" applyNumberFormat="1" applyFont="1" applyBorder="1" applyAlignment="1">
      <alignment horizontal="center" vertical="center"/>
    </xf>
    <xf numFmtId="3" fontId="15" fillId="2" borderId="1" xfId="0" applyNumberFormat="1" applyFont="1" applyFill="1" applyBorder="1" applyAlignment="1">
      <alignment horizontal="center" vertical="center" wrapText="1"/>
    </xf>
    <xf numFmtId="3" fontId="15" fillId="0" borderId="2" xfId="0" applyNumberFormat="1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/>
    </xf>
    <xf numFmtId="3" fontId="19" fillId="2" borderId="1" xfId="0" applyNumberFormat="1" applyFont="1" applyFill="1" applyBorder="1" applyAlignment="1" applyProtection="1">
      <alignment horizontal="center" vertical="center" wrapText="1"/>
    </xf>
    <xf numFmtId="3" fontId="19" fillId="0" borderId="2" xfId="0" applyNumberFormat="1" applyFont="1" applyFill="1" applyBorder="1" applyAlignment="1" applyProtection="1">
      <alignment horizontal="center" vertical="center" wrapText="1"/>
    </xf>
    <xf numFmtId="3" fontId="11" fillId="2" borderId="1" xfId="0" applyNumberFormat="1" applyFont="1" applyFill="1" applyBorder="1" applyAlignment="1" applyProtection="1">
      <alignment horizontal="center" vertical="center" wrapText="1"/>
    </xf>
    <xf numFmtId="3" fontId="11" fillId="0" borderId="2" xfId="0" applyNumberFormat="1" applyFont="1" applyFill="1" applyBorder="1" applyAlignment="1" applyProtection="1">
      <alignment horizontal="center" vertical="center" wrapText="1"/>
    </xf>
    <xf numFmtId="3" fontId="7" fillId="0" borderId="2" xfId="0" applyNumberFormat="1" applyFont="1" applyFill="1" applyBorder="1" applyAlignment="1" applyProtection="1">
      <alignment horizontal="center" vertical="center" wrapText="1"/>
    </xf>
    <xf numFmtId="0" fontId="14" fillId="0" borderId="1" xfId="0" applyFont="1" applyBorder="1" applyAlignment="1">
      <alignment horizontal="center" vertical="center"/>
    </xf>
    <xf numFmtId="0" fontId="18" fillId="0" borderId="1" xfId="0" applyFont="1" applyBorder="1" applyAlignment="1">
      <alignment horizontal="center"/>
    </xf>
    <xf numFmtId="3" fontId="19" fillId="2" borderId="1" xfId="0" applyNumberFormat="1" applyFont="1" applyFill="1" applyBorder="1" applyAlignment="1">
      <alignment horizontal="center" vertical="center" wrapText="1"/>
    </xf>
    <xf numFmtId="3" fontId="14" fillId="0" borderId="1" xfId="0" applyNumberFormat="1" applyFont="1" applyBorder="1" applyAlignment="1">
      <alignment horizontal="center" vertical="center" wrapText="1"/>
    </xf>
    <xf numFmtId="3" fontId="18" fillId="0" borderId="2" xfId="0" applyNumberFormat="1" applyFont="1" applyBorder="1" applyAlignment="1">
      <alignment horizontal="center" vertical="center" wrapText="1"/>
    </xf>
    <xf numFmtId="3" fontId="15" fillId="0" borderId="1" xfId="0" applyNumberFormat="1" applyFont="1" applyFill="1" applyBorder="1" applyAlignment="1">
      <alignment horizontal="center" vertical="center" wrapText="1"/>
    </xf>
    <xf numFmtId="3" fontId="18" fillId="0" borderId="1" xfId="0" applyNumberFormat="1" applyFont="1" applyFill="1" applyBorder="1" applyAlignment="1">
      <alignment horizontal="center" vertical="center" wrapText="1"/>
    </xf>
    <xf numFmtId="3" fontId="14" fillId="0" borderId="1" xfId="0" applyNumberFormat="1" applyFont="1" applyFill="1" applyBorder="1" applyAlignment="1">
      <alignment horizontal="center" vertical="center" wrapText="1"/>
    </xf>
    <xf numFmtId="3" fontId="14" fillId="0" borderId="2" xfId="0" applyNumberFormat="1" applyFont="1" applyBorder="1" applyAlignment="1">
      <alignment horizontal="center" vertical="center" wrapText="1"/>
    </xf>
    <xf numFmtId="3" fontId="15" fillId="0" borderId="1" xfId="0" applyNumberFormat="1" applyFont="1" applyBorder="1" applyAlignment="1">
      <alignment horizontal="center" vertical="center" wrapText="1"/>
    </xf>
    <xf numFmtId="3" fontId="11" fillId="2" borderId="1" xfId="0" applyNumberFormat="1" applyFont="1" applyFill="1" applyBorder="1" applyAlignment="1">
      <alignment horizontal="center" vertical="center" wrapText="1"/>
    </xf>
    <xf numFmtId="3" fontId="7" fillId="2" borderId="1" xfId="0" applyNumberFormat="1" applyFont="1" applyFill="1" applyBorder="1" applyAlignment="1" applyProtection="1">
      <alignment horizontal="center" vertical="center" wrapText="1"/>
    </xf>
    <xf numFmtId="3" fontId="15" fillId="2" borderId="2" xfId="0" applyNumberFormat="1" applyFont="1" applyFill="1" applyBorder="1" applyAlignment="1">
      <alignment horizontal="center" vertical="center" wrapText="1"/>
    </xf>
    <xf numFmtId="3" fontId="14" fillId="2" borderId="2" xfId="0" applyNumberFormat="1" applyFont="1" applyFill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/>
    </xf>
    <xf numFmtId="3" fontId="14" fillId="2" borderId="2" xfId="0" applyNumberFormat="1" applyFont="1" applyFill="1" applyBorder="1" applyAlignment="1">
      <alignment horizontal="center" wrapText="1"/>
    </xf>
    <xf numFmtId="0" fontId="14" fillId="0" borderId="1" xfId="0" applyFont="1" applyBorder="1" applyAlignment="1">
      <alignment horizontal="center"/>
    </xf>
    <xf numFmtId="3" fontId="15" fillId="2" borderId="2" xfId="0" applyNumberFormat="1" applyFont="1" applyFill="1" applyBorder="1" applyAlignment="1">
      <alignment horizontal="center" wrapText="1"/>
    </xf>
    <xf numFmtId="0" fontId="15" fillId="0" borderId="1" xfId="0" applyFont="1" applyBorder="1" applyAlignment="1">
      <alignment horizontal="center"/>
    </xf>
    <xf numFmtId="3" fontId="18" fillId="2" borderId="2" xfId="0" applyNumberFormat="1" applyFont="1" applyFill="1" applyBorder="1" applyAlignment="1">
      <alignment horizontal="center" wrapText="1"/>
    </xf>
    <xf numFmtId="0" fontId="18" fillId="0" borderId="3" xfId="0" applyFont="1" applyBorder="1" applyAlignment="1">
      <alignment horizontal="center"/>
    </xf>
    <xf numFmtId="0" fontId="7" fillId="0" borderId="8" xfId="0" applyNumberFormat="1" applyFont="1" applyFill="1" applyBorder="1" applyAlignment="1" applyProtection="1">
      <alignment horizontal="center" vertical="center" wrapText="1"/>
    </xf>
    <xf numFmtId="0" fontId="19" fillId="0" borderId="1" xfId="0" applyNumberFormat="1" applyFont="1" applyFill="1" applyBorder="1" applyAlignment="1" applyProtection="1">
      <alignment horizontal="center" vertical="center" wrapText="1"/>
    </xf>
    <xf numFmtId="0" fontId="11" fillId="0" borderId="1" xfId="0" applyNumberFormat="1" applyFont="1" applyFill="1" applyBorder="1" applyAlignment="1" applyProtection="1">
      <alignment horizontal="center" vertical="center" wrapText="1"/>
    </xf>
    <xf numFmtId="0" fontId="7" fillId="0" borderId="1" xfId="0" applyNumberFormat="1" applyFont="1" applyFill="1" applyBorder="1" applyAlignment="1" applyProtection="1">
      <alignment horizontal="center" vertical="center" wrapText="1"/>
    </xf>
    <xf numFmtId="0" fontId="21" fillId="0" borderId="1" xfId="0" applyNumberFormat="1" applyFont="1" applyFill="1" applyBorder="1" applyAlignment="1" applyProtection="1">
      <alignment horizontal="center" vertical="center" wrapText="1"/>
    </xf>
    <xf numFmtId="49" fontId="16" fillId="0" borderId="1" xfId="0" applyNumberFormat="1" applyFont="1" applyBorder="1" applyAlignment="1">
      <alignment horizontal="center"/>
    </xf>
    <xf numFmtId="0" fontId="16" fillId="0" borderId="1" xfId="0" applyFont="1" applyBorder="1" applyAlignment="1">
      <alignment horizontal="center"/>
    </xf>
    <xf numFmtId="164" fontId="16" fillId="0" borderId="1" xfId="0" applyNumberFormat="1" applyFont="1" applyBorder="1"/>
    <xf numFmtId="3" fontId="22" fillId="0" borderId="1" xfId="0" applyNumberFormat="1" applyFont="1" applyBorder="1"/>
    <xf numFmtId="0" fontId="22" fillId="0" borderId="1" xfId="0" applyFont="1" applyBorder="1"/>
    <xf numFmtId="164" fontId="22" fillId="0" borderId="1" xfId="0" applyNumberFormat="1" applyFont="1" applyBorder="1"/>
    <xf numFmtId="0" fontId="22" fillId="0" borderId="1" xfId="0" applyFont="1" applyFill="1" applyBorder="1"/>
    <xf numFmtId="0" fontId="23" fillId="3" borderId="0" xfId="0" applyFont="1" applyFill="1"/>
    <xf numFmtId="0" fontId="23" fillId="3" borderId="0" xfId="0" applyFont="1" applyFill="1" applyAlignment="1">
      <alignment horizontal="center"/>
    </xf>
    <xf numFmtId="0" fontId="24" fillId="3" borderId="0" xfId="0" applyFont="1" applyFill="1"/>
    <xf numFmtId="0" fontId="25" fillId="3" borderId="0" xfId="0" applyFont="1" applyFill="1"/>
    <xf numFmtId="0" fontId="14" fillId="0" borderId="3" xfId="0" applyFont="1" applyBorder="1" applyAlignment="1">
      <alignment horizontal="center"/>
    </xf>
    <xf numFmtId="0" fontId="26" fillId="0" borderId="0" xfId="0" applyFont="1"/>
    <xf numFmtId="0" fontId="26" fillId="0" borderId="0" xfId="0" applyFont="1" applyBorder="1"/>
    <xf numFmtId="0" fontId="18" fillId="0" borderId="1" xfId="0" applyFont="1" applyFill="1" applyBorder="1" applyAlignment="1">
      <alignment horizontal="center" vertical="center"/>
    </xf>
    <xf numFmtId="0" fontId="5" fillId="0" borderId="1" xfId="0" applyNumberFormat="1" applyFont="1" applyFill="1" applyBorder="1" applyAlignment="1" applyProtection="1">
      <alignment horizontal="left" vertical="center" wrapText="1"/>
    </xf>
    <xf numFmtId="164" fontId="14" fillId="0" borderId="8" xfId="0" applyNumberFormat="1" applyFont="1" applyBorder="1" applyAlignment="1">
      <alignment horizontal="center" vertical="center" wrapText="1"/>
    </xf>
    <xf numFmtId="165" fontId="14" fillId="0" borderId="8" xfId="0" applyNumberFormat="1" applyFont="1" applyBorder="1" applyAlignment="1">
      <alignment horizontal="center" vertical="center" wrapText="1"/>
    </xf>
    <xf numFmtId="0" fontId="7" fillId="0" borderId="5" xfId="0" applyNumberFormat="1" applyFont="1" applyFill="1" applyBorder="1" applyAlignment="1" applyProtection="1">
      <alignment horizontal="center" wrapText="1"/>
    </xf>
    <xf numFmtId="0" fontId="17" fillId="0" borderId="2" xfId="0" applyFont="1" applyBorder="1" applyAlignment="1">
      <alignment horizontal="center"/>
    </xf>
    <xf numFmtId="0" fontId="17" fillId="0" borderId="6" xfId="0" applyFont="1" applyBorder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78"/>
  <sheetViews>
    <sheetView tabSelected="1" topLeftCell="A31" zoomScaleNormal="100" workbookViewId="0">
      <selection activeCell="K107" sqref="K107:K110"/>
    </sheetView>
  </sheetViews>
  <sheetFormatPr defaultRowHeight="15" x14ac:dyDescent="0.25"/>
  <cols>
    <col min="1" max="1" width="29.140625" customWidth="1"/>
    <col min="2" max="2" width="9.5703125" customWidth="1"/>
    <col min="3" max="3" width="13.28515625" customWidth="1"/>
    <col min="4" max="4" width="10.5703125" customWidth="1"/>
    <col min="5" max="6" width="10.5703125" style="25" customWidth="1"/>
    <col min="7" max="7" width="10.28515625" customWidth="1"/>
    <col min="8" max="8" width="13.28515625" customWidth="1"/>
    <col min="9" max="9" width="11.140625" customWidth="1"/>
    <col min="10" max="11" width="11.140625" style="25" customWidth="1"/>
    <col min="12" max="12" width="11.7109375" customWidth="1"/>
    <col min="14" max="14" width="9.85546875" bestFit="1" customWidth="1"/>
  </cols>
  <sheetData>
    <row r="1" spans="1:12" x14ac:dyDescent="0.25">
      <c r="A1" s="8"/>
      <c r="B1" s="8"/>
      <c r="C1" s="8"/>
      <c r="D1" s="8"/>
      <c r="E1" s="8"/>
      <c r="F1" s="8"/>
      <c r="G1" s="8"/>
      <c r="H1" s="8"/>
      <c r="I1" s="8"/>
      <c r="J1" s="8"/>
      <c r="K1" s="8"/>
      <c r="L1" s="8"/>
    </row>
    <row r="2" spans="1:12" x14ac:dyDescent="0.25">
      <c r="A2" s="8"/>
      <c r="B2" s="8"/>
      <c r="C2" s="8"/>
      <c r="D2" s="8"/>
      <c r="E2" s="8"/>
      <c r="F2" s="8"/>
      <c r="G2" s="8"/>
      <c r="H2" s="8"/>
      <c r="I2" s="8" t="s">
        <v>0</v>
      </c>
      <c r="J2" s="8"/>
      <c r="K2" s="8"/>
    </row>
    <row r="3" spans="1:12" x14ac:dyDescent="0.25">
      <c r="A3" s="8"/>
      <c r="B3" s="8"/>
      <c r="C3" s="8"/>
      <c r="D3" s="8"/>
      <c r="E3" s="8"/>
      <c r="F3" s="8"/>
      <c r="G3" s="8"/>
      <c r="H3" s="8"/>
      <c r="I3" s="8" t="s">
        <v>1</v>
      </c>
      <c r="J3" s="8"/>
      <c r="K3" s="8"/>
    </row>
    <row r="4" spans="1:12" x14ac:dyDescent="0.25">
      <c r="A4" s="8"/>
      <c r="B4" s="8"/>
      <c r="C4" s="8"/>
      <c r="D4" s="8"/>
      <c r="E4" s="8"/>
      <c r="F4" s="8"/>
      <c r="G4" s="8"/>
      <c r="H4" s="8"/>
      <c r="I4" s="8" t="s">
        <v>103</v>
      </c>
      <c r="J4" s="8"/>
      <c r="K4" s="8"/>
    </row>
    <row r="5" spans="1:12" x14ac:dyDescent="0.25">
      <c r="A5" s="8"/>
      <c r="B5" s="8"/>
      <c r="C5" s="8"/>
      <c r="D5" s="8"/>
      <c r="E5" s="8"/>
      <c r="F5" s="8"/>
      <c r="G5" s="8"/>
      <c r="H5" s="8"/>
      <c r="I5" s="8"/>
      <c r="J5" s="8"/>
      <c r="K5" s="8"/>
      <c r="L5" s="8"/>
    </row>
    <row r="6" spans="1:12" x14ac:dyDescent="0.25">
      <c r="A6" s="8"/>
      <c r="B6" s="8"/>
      <c r="C6" s="8"/>
      <c r="D6" s="8"/>
      <c r="E6" s="8"/>
      <c r="F6" s="8"/>
      <c r="G6" s="8"/>
      <c r="H6" s="8"/>
      <c r="I6" s="8"/>
      <c r="J6" s="8"/>
      <c r="K6" s="8"/>
      <c r="L6" s="8"/>
    </row>
    <row r="7" spans="1:12" ht="18.75" x14ac:dyDescent="0.3">
      <c r="A7" s="17"/>
      <c r="B7" s="17"/>
      <c r="C7" s="113"/>
      <c r="D7" s="113" t="s">
        <v>2</v>
      </c>
      <c r="E7" s="114"/>
      <c r="F7" s="114" t="s">
        <v>3</v>
      </c>
      <c r="G7" s="114"/>
      <c r="H7" s="113"/>
      <c r="I7" s="113"/>
      <c r="J7" s="113"/>
      <c r="K7" s="115"/>
      <c r="L7" s="17"/>
    </row>
    <row r="8" spans="1:12" ht="18.75" x14ac:dyDescent="0.3">
      <c r="A8" s="17" t="s">
        <v>129</v>
      </c>
      <c r="B8" s="17"/>
      <c r="C8" s="116"/>
      <c r="D8" s="113"/>
      <c r="E8" s="113"/>
      <c r="F8" s="113"/>
      <c r="G8" s="113"/>
      <c r="H8" s="113"/>
      <c r="I8" s="113"/>
      <c r="J8" s="113"/>
      <c r="K8" s="115"/>
      <c r="L8" s="17"/>
    </row>
    <row r="9" spans="1:12" ht="15.75" thickBot="1" x14ac:dyDescent="0.3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</row>
    <row r="10" spans="1:12" x14ac:dyDescent="0.25">
      <c r="A10" s="34"/>
      <c r="B10" s="35" t="s">
        <v>7</v>
      </c>
      <c r="C10" s="36" t="s">
        <v>10</v>
      </c>
      <c r="D10" s="37" t="s">
        <v>8</v>
      </c>
      <c r="E10" s="37"/>
      <c r="F10" s="38"/>
      <c r="G10" s="39" t="s">
        <v>9</v>
      </c>
      <c r="H10" s="40"/>
      <c r="I10" s="41" t="s">
        <v>6</v>
      </c>
      <c r="J10" s="42"/>
      <c r="K10" s="42"/>
      <c r="L10" s="43"/>
    </row>
    <row r="11" spans="1:12" x14ac:dyDescent="0.25">
      <c r="A11" s="44"/>
      <c r="B11" s="11" t="s">
        <v>5</v>
      </c>
      <c r="C11" s="9" t="s">
        <v>93</v>
      </c>
      <c r="D11" s="9" t="s">
        <v>97</v>
      </c>
      <c r="E11" s="61" t="s">
        <v>97</v>
      </c>
      <c r="F11" s="26" t="s">
        <v>99</v>
      </c>
      <c r="G11" s="10"/>
      <c r="H11" s="9" t="s">
        <v>93</v>
      </c>
      <c r="I11" s="9" t="s">
        <v>97</v>
      </c>
      <c r="J11" s="61" t="s">
        <v>97</v>
      </c>
      <c r="K11" s="26" t="s">
        <v>99</v>
      </c>
      <c r="L11" s="45"/>
    </row>
    <row r="12" spans="1:12" x14ac:dyDescent="0.25">
      <c r="A12" s="44" t="s">
        <v>104</v>
      </c>
      <c r="B12" s="11" t="s">
        <v>4</v>
      </c>
      <c r="C12" s="11" t="s">
        <v>94</v>
      </c>
      <c r="D12" s="11" t="s">
        <v>130</v>
      </c>
      <c r="E12" s="62" t="s">
        <v>130</v>
      </c>
      <c r="F12" s="11" t="s">
        <v>100</v>
      </c>
      <c r="G12" s="11" t="s">
        <v>102</v>
      </c>
      <c r="H12" s="11" t="s">
        <v>94</v>
      </c>
      <c r="I12" s="11" t="s">
        <v>130</v>
      </c>
      <c r="J12" s="62" t="s">
        <v>130</v>
      </c>
      <c r="K12" s="11" t="s">
        <v>100</v>
      </c>
      <c r="L12" s="46" t="s">
        <v>102</v>
      </c>
    </row>
    <row r="13" spans="1:12" x14ac:dyDescent="0.25">
      <c r="A13" s="44"/>
      <c r="B13" s="11"/>
      <c r="C13" s="11" t="s">
        <v>95</v>
      </c>
      <c r="D13" s="11" t="s">
        <v>98</v>
      </c>
      <c r="E13" s="62" t="s">
        <v>86</v>
      </c>
      <c r="F13" s="11" t="s">
        <v>101</v>
      </c>
      <c r="G13" s="11" t="s">
        <v>130</v>
      </c>
      <c r="H13" s="11" t="s">
        <v>95</v>
      </c>
      <c r="I13" s="11" t="s">
        <v>98</v>
      </c>
      <c r="J13" s="62" t="s">
        <v>86</v>
      </c>
      <c r="K13" s="11" t="s">
        <v>101</v>
      </c>
      <c r="L13" s="46" t="s">
        <v>130</v>
      </c>
    </row>
    <row r="14" spans="1:12" ht="15.75" thickBot="1" x14ac:dyDescent="0.3">
      <c r="A14" s="47"/>
      <c r="B14" s="48"/>
      <c r="C14" s="49" t="s">
        <v>96</v>
      </c>
      <c r="D14" s="49"/>
      <c r="E14" s="63"/>
      <c r="F14" s="50" t="s">
        <v>98</v>
      </c>
      <c r="G14" s="50" t="s">
        <v>86</v>
      </c>
      <c r="H14" s="49" t="s">
        <v>96</v>
      </c>
      <c r="I14" s="49"/>
      <c r="J14" s="50"/>
      <c r="K14" s="50" t="s">
        <v>98</v>
      </c>
      <c r="L14" s="51" t="s">
        <v>86</v>
      </c>
    </row>
    <row r="15" spans="1:12" s="25" customFormat="1" ht="23.25" customHeight="1" x14ac:dyDescent="0.25">
      <c r="A15" s="32"/>
      <c r="B15" s="100"/>
      <c r="C15" s="33"/>
      <c r="D15" s="33"/>
      <c r="E15" s="33"/>
      <c r="F15" s="33"/>
      <c r="G15" s="117" t="s">
        <v>105</v>
      </c>
      <c r="H15" s="33"/>
      <c r="I15" s="33"/>
      <c r="J15" s="33"/>
      <c r="K15" s="33"/>
      <c r="L15" s="12"/>
    </row>
    <row r="16" spans="1:12" x14ac:dyDescent="0.25">
      <c r="A16" s="27" t="s">
        <v>11</v>
      </c>
      <c r="B16" s="101">
        <v>10000000</v>
      </c>
      <c r="C16" s="70">
        <f>C17+C25+C33+C39+C56</f>
        <v>23927175</v>
      </c>
      <c r="D16" s="70">
        <f>D17+D25+D33+D39+D56</f>
        <v>11239246</v>
      </c>
      <c r="E16" s="70">
        <f>E17+E25+E33+E39+E56</f>
        <v>8768604</v>
      </c>
      <c r="F16" s="68">
        <f>(D16/C16)*100</f>
        <v>46.972724527655267</v>
      </c>
      <c r="G16" s="59">
        <f>(D16/E16)*100</f>
        <v>128.1760015619362</v>
      </c>
      <c r="H16" s="70">
        <f>H56</f>
        <v>9000</v>
      </c>
      <c r="I16" s="70">
        <f>I56</f>
        <v>6629</v>
      </c>
      <c r="J16" s="70">
        <f>J56</f>
        <v>5592</v>
      </c>
      <c r="K16" s="123">
        <f>(I16/H16)*100</f>
        <v>73.655555555555551</v>
      </c>
      <c r="L16" s="71">
        <v>0</v>
      </c>
    </row>
    <row r="17" spans="1:14" ht="37.15" customHeight="1" x14ac:dyDescent="0.25">
      <c r="A17" s="13" t="s">
        <v>12</v>
      </c>
      <c r="B17" s="102">
        <v>11000000</v>
      </c>
      <c r="C17" s="72">
        <f>C18+C23</f>
        <v>13114894</v>
      </c>
      <c r="D17" s="72">
        <f>D18+D23</f>
        <v>6702871</v>
      </c>
      <c r="E17" s="72">
        <f>E18+E23</f>
        <v>5013324</v>
      </c>
      <c r="F17" s="68">
        <f>(D17/C17)*100</f>
        <v>51.108846171383469</v>
      </c>
      <c r="G17" s="59">
        <f>(D17/E17)*100</f>
        <v>133.70113322019483</v>
      </c>
      <c r="H17" s="73">
        <v>0</v>
      </c>
      <c r="I17" s="74">
        <v>0</v>
      </c>
      <c r="J17" s="74">
        <v>0</v>
      </c>
      <c r="K17" s="70">
        <v>0</v>
      </c>
      <c r="L17" s="71">
        <v>0</v>
      </c>
      <c r="N17" s="2" t="s">
        <v>59</v>
      </c>
    </row>
    <row r="18" spans="1:14" ht="22.5" x14ac:dyDescent="0.25">
      <c r="A18" s="13" t="s">
        <v>13</v>
      </c>
      <c r="B18" s="102">
        <v>11010000</v>
      </c>
      <c r="C18" s="75">
        <f>C19+C21+C22+C20</f>
        <v>13110084</v>
      </c>
      <c r="D18" s="75">
        <f>D19+D21+D22+D20</f>
        <v>6699369</v>
      </c>
      <c r="E18" s="75">
        <f>E19+E21+E22+E20</f>
        <v>5009094</v>
      </c>
      <c r="F18" s="68">
        <f>(D18/C18)*100</f>
        <v>51.100885394784655</v>
      </c>
      <c r="G18" s="59">
        <f t="shared" ref="G18:G74" si="0">(D18/E18)*100</f>
        <v>133.74412618329782</v>
      </c>
      <c r="H18" s="76">
        <v>0</v>
      </c>
      <c r="I18" s="74">
        <v>0</v>
      </c>
      <c r="J18" s="74">
        <v>0</v>
      </c>
      <c r="K18" s="70">
        <v>0</v>
      </c>
      <c r="L18" s="71">
        <v>0</v>
      </c>
    </row>
    <row r="19" spans="1:14" ht="45" x14ac:dyDescent="0.25">
      <c r="A19" s="5" t="s">
        <v>14</v>
      </c>
      <c r="B19" s="103">
        <v>11010100</v>
      </c>
      <c r="C19" s="77">
        <v>11060084</v>
      </c>
      <c r="D19" s="67">
        <v>6231975</v>
      </c>
      <c r="E19" s="67">
        <v>4707484</v>
      </c>
      <c r="F19" s="68">
        <f>(D19/C19)*100</f>
        <v>56.346543118479033</v>
      </c>
      <c r="G19" s="59">
        <f t="shared" si="0"/>
        <v>132.38441171547265</v>
      </c>
      <c r="H19" s="78">
        <v>0</v>
      </c>
      <c r="I19" s="67">
        <v>0</v>
      </c>
      <c r="J19" s="67">
        <v>0</v>
      </c>
      <c r="K19" s="70">
        <v>0</v>
      </c>
      <c r="L19" s="71">
        <v>0</v>
      </c>
    </row>
    <row r="20" spans="1:14" ht="67.5" x14ac:dyDescent="0.25">
      <c r="A20" s="5" t="s">
        <v>15</v>
      </c>
      <c r="B20" s="103">
        <v>11010200</v>
      </c>
      <c r="C20" s="77">
        <v>410000</v>
      </c>
      <c r="D20" s="67">
        <v>199433</v>
      </c>
      <c r="E20" s="67">
        <v>171007</v>
      </c>
      <c r="F20" s="68">
        <f>(D20/C20)*100</f>
        <v>48.642195121951218</v>
      </c>
      <c r="G20" s="59">
        <f t="shared" si="0"/>
        <v>116.62271135099733</v>
      </c>
      <c r="H20" s="78">
        <v>0</v>
      </c>
      <c r="I20" s="67">
        <v>0</v>
      </c>
      <c r="J20" s="67">
        <v>0</v>
      </c>
      <c r="K20" s="70">
        <v>0</v>
      </c>
      <c r="L20" s="71">
        <v>0</v>
      </c>
    </row>
    <row r="21" spans="1:14" ht="45" x14ac:dyDescent="0.25">
      <c r="A21" s="5" t="s">
        <v>16</v>
      </c>
      <c r="B21" s="103">
        <v>11010400</v>
      </c>
      <c r="C21" s="77">
        <v>1510000</v>
      </c>
      <c r="D21" s="67">
        <v>235482</v>
      </c>
      <c r="E21" s="67">
        <v>105745</v>
      </c>
      <c r="F21" s="68">
        <f t="shared" ref="F21:F74" si="1">(D21/C21)*100</f>
        <v>15.594834437086092</v>
      </c>
      <c r="G21" s="59">
        <f t="shared" si="0"/>
        <v>222.68854319353161</v>
      </c>
      <c r="H21" s="78">
        <v>0</v>
      </c>
      <c r="I21" s="67">
        <v>0</v>
      </c>
      <c r="J21" s="67">
        <v>0</v>
      </c>
      <c r="K21" s="70">
        <v>0</v>
      </c>
      <c r="L21" s="71">
        <v>0</v>
      </c>
    </row>
    <row r="22" spans="1:14" ht="45.6" customHeight="1" x14ac:dyDescent="0.25">
      <c r="A22" s="5" t="s">
        <v>89</v>
      </c>
      <c r="B22" s="103">
        <v>11010500</v>
      </c>
      <c r="C22" s="77">
        <v>130000</v>
      </c>
      <c r="D22" s="67">
        <v>32479</v>
      </c>
      <c r="E22" s="67">
        <v>24858</v>
      </c>
      <c r="F22" s="68">
        <f t="shared" si="1"/>
        <v>24.983846153846155</v>
      </c>
      <c r="G22" s="59">
        <f t="shared" si="0"/>
        <v>130.65813822511868</v>
      </c>
      <c r="H22" s="78">
        <v>0</v>
      </c>
      <c r="I22" s="67">
        <v>0</v>
      </c>
      <c r="J22" s="67">
        <v>0</v>
      </c>
      <c r="K22" s="70">
        <v>0</v>
      </c>
      <c r="L22" s="71">
        <v>0</v>
      </c>
    </row>
    <row r="23" spans="1:14" x14ac:dyDescent="0.25">
      <c r="A23" s="13" t="s">
        <v>17</v>
      </c>
      <c r="B23" s="102">
        <v>11020000</v>
      </c>
      <c r="C23" s="75">
        <f>C24</f>
        <v>4810</v>
      </c>
      <c r="D23" s="75">
        <f>D24</f>
        <v>3502</v>
      </c>
      <c r="E23" s="75">
        <f>E24</f>
        <v>4230</v>
      </c>
      <c r="F23" s="68">
        <f t="shared" si="1"/>
        <v>72.806652806652806</v>
      </c>
      <c r="G23" s="59">
        <f t="shared" si="0"/>
        <v>82.789598108747043</v>
      </c>
      <c r="H23" s="76">
        <v>0</v>
      </c>
      <c r="I23" s="74">
        <v>0</v>
      </c>
      <c r="J23" s="74">
        <v>0</v>
      </c>
      <c r="K23" s="70">
        <v>0</v>
      </c>
      <c r="L23" s="71">
        <v>0</v>
      </c>
    </row>
    <row r="24" spans="1:14" ht="33.75" x14ac:dyDescent="0.25">
      <c r="A24" s="5" t="s">
        <v>18</v>
      </c>
      <c r="B24" s="103">
        <v>11020200</v>
      </c>
      <c r="C24" s="77">
        <v>4810</v>
      </c>
      <c r="D24" s="67">
        <v>3502</v>
      </c>
      <c r="E24" s="67">
        <v>4230</v>
      </c>
      <c r="F24" s="68">
        <f t="shared" si="1"/>
        <v>72.806652806652806</v>
      </c>
      <c r="G24" s="59">
        <f t="shared" si="0"/>
        <v>82.789598108747043</v>
      </c>
      <c r="H24" s="78">
        <v>0</v>
      </c>
      <c r="I24" s="67">
        <v>0</v>
      </c>
      <c r="J24" s="67">
        <v>0</v>
      </c>
      <c r="K24" s="70">
        <v>0</v>
      </c>
      <c r="L24" s="71">
        <v>0</v>
      </c>
    </row>
    <row r="25" spans="1:14" ht="31.5" x14ac:dyDescent="0.25">
      <c r="A25" s="4" t="s">
        <v>60</v>
      </c>
      <c r="B25" s="104">
        <v>13000000</v>
      </c>
      <c r="C25" s="55">
        <f>C26+C28+C31</f>
        <v>109790</v>
      </c>
      <c r="D25" s="55">
        <f>D26+D28+D31</f>
        <v>53339</v>
      </c>
      <c r="E25" s="55">
        <f>E26+E28</f>
        <v>52855</v>
      </c>
      <c r="F25" s="68">
        <f t="shared" si="1"/>
        <v>48.582748884233531</v>
      </c>
      <c r="G25" s="59">
        <f t="shared" si="0"/>
        <v>100.91571279916754</v>
      </c>
      <c r="H25" s="79">
        <v>0</v>
      </c>
      <c r="I25" s="80">
        <v>0</v>
      </c>
      <c r="J25" s="80">
        <v>0</v>
      </c>
      <c r="K25" s="70">
        <v>0</v>
      </c>
      <c r="L25" s="71">
        <v>0</v>
      </c>
    </row>
    <row r="26" spans="1:14" ht="22.5" x14ac:dyDescent="0.25">
      <c r="A26" s="13" t="s">
        <v>19</v>
      </c>
      <c r="B26" s="102">
        <v>13010000</v>
      </c>
      <c r="C26" s="72">
        <f>C27</f>
        <v>41790</v>
      </c>
      <c r="D26" s="72">
        <f>D27</f>
        <v>21293</v>
      </c>
      <c r="E26" s="72">
        <f>E27</f>
        <v>21753</v>
      </c>
      <c r="F26" s="68">
        <f t="shared" si="1"/>
        <v>50.952380952380949</v>
      </c>
      <c r="G26" s="59">
        <f t="shared" si="0"/>
        <v>97.885349147244057</v>
      </c>
      <c r="H26" s="76">
        <v>0</v>
      </c>
      <c r="I26" s="74">
        <v>0</v>
      </c>
      <c r="J26" s="74">
        <v>0</v>
      </c>
      <c r="K26" s="70">
        <v>0</v>
      </c>
      <c r="L26" s="71">
        <v>0</v>
      </c>
    </row>
    <row r="27" spans="1:14" ht="78.75" x14ac:dyDescent="0.25">
      <c r="A27" s="5" t="s">
        <v>20</v>
      </c>
      <c r="B27" s="103">
        <v>13010200</v>
      </c>
      <c r="C27" s="66">
        <v>41790</v>
      </c>
      <c r="D27" s="67">
        <v>21293</v>
      </c>
      <c r="E27" s="67">
        <v>21753</v>
      </c>
      <c r="F27" s="68">
        <f t="shared" si="1"/>
        <v>50.952380952380949</v>
      </c>
      <c r="G27" s="59">
        <f t="shared" si="0"/>
        <v>97.885349147244057</v>
      </c>
      <c r="H27" s="78">
        <v>0</v>
      </c>
      <c r="I27" s="67">
        <v>0</v>
      </c>
      <c r="J27" s="67">
        <v>0</v>
      </c>
      <c r="K27" s="70">
        <v>0</v>
      </c>
      <c r="L27" s="71">
        <v>0</v>
      </c>
    </row>
    <row r="28" spans="1:14" ht="22.5" x14ac:dyDescent="0.25">
      <c r="A28" s="13" t="s">
        <v>21</v>
      </c>
      <c r="B28" s="102">
        <v>13030000</v>
      </c>
      <c r="C28" s="72">
        <f>C29+C30</f>
        <v>3000</v>
      </c>
      <c r="D28" s="72">
        <f>D29+D30</f>
        <v>1247</v>
      </c>
      <c r="E28" s="72">
        <f>E29+E30+E31</f>
        <v>31102</v>
      </c>
      <c r="F28" s="68">
        <f t="shared" si="1"/>
        <v>41.56666666666667</v>
      </c>
      <c r="G28" s="59">
        <f t="shared" si="0"/>
        <v>4.0093884637643882</v>
      </c>
      <c r="H28" s="76">
        <v>0</v>
      </c>
      <c r="I28" s="74">
        <v>0</v>
      </c>
      <c r="J28" s="74">
        <v>0</v>
      </c>
      <c r="K28" s="70">
        <v>0</v>
      </c>
      <c r="L28" s="71">
        <v>0</v>
      </c>
    </row>
    <row r="29" spans="1:14" ht="33.75" x14ac:dyDescent="0.25">
      <c r="A29" s="5" t="s">
        <v>22</v>
      </c>
      <c r="B29" s="103">
        <v>13030100</v>
      </c>
      <c r="C29" s="66">
        <v>3000</v>
      </c>
      <c r="D29" s="67">
        <v>1247</v>
      </c>
      <c r="E29" s="67">
        <v>524</v>
      </c>
      <c r="F29" s="68">
        <f t="shared" si="1"/>
        <v>41.56666666666667</v>
      </c>
      <c r="G29" s="59">
        <f t="shared" si="0"/>
        <v>237.97709923664124</v>
      </c>
      <c r="H29" s="78">
        <v>0</v>
      </c>
      <c r="I29" s="67">
        <v>0</v>
      </c>
      <c r="J29" s="67">
        <v>0</v>
      </c>
      <c r="K29" s="70">
        <v>0</v>
      </c>
      <c r="L29" s="71">
        <v>0</v>
      </c>
    </row>
    <row r="30" spans="1:14" ht="33.75" x14ac:dyDescent="0.25">
      <c r="A30" s="5" t="s">
        <v>23</v>
      </c>
      <c r="B30" s="103">
        <v>13030200</v>
      </c>
      <c r="C30" s="66"/>
      <c r="D30" s="67"/>
      <c r="E30" s="67"/>
      <c r="F30" s="68">
        <v>0</v>
      </c>
      <c r="G30" s="59">
        <v>0</v>
      </c>
      <c r="H30" s="78">
        <v>0</v>
      </c>
      <c r="I30" s="67">
        <v>0</v>
      </c>
      <c r="J30" s="67">
        <v>0</v>
      </c>
      <c r="K30" s="70">
        <v>0</v>
      </c>
      <c r="L30" s="71">
        <v>0</v>
      </c>
    </row>
    <row r="31" spans="1:14" s="25" customFormat="1" ht="22.5" x14ac:dyDescent="0.25">
      <c r="A31" s="13" t="s">
        <v>106</v>
      </c>
      <c r="B31" s="102">
        <v>13040000</v>
      </c>
      <c r="C31" s="72">
        <f>C32</f>
        <v>65000</v>
      </c>
      <c r="D31" s="67">
        <f>D32</f>
        <v>30799</v>
      </c>
      <c r="E31" s="67">
        <f>E32</f>
        <v>30578</v>
      </c>
      <c r="F31" s="68">
        <f t="shared" si="1"/>
        <v>47.383076923076921</v>
      </c>
      <c r="G31" s="59">
        <f t="shared" si="0"/>
        <v>100.72274184053896</v>
      </c>
      <c r="H31" s="78">
        <v>0</v>
      </c>
      <c r="I31" s="67">
        <v>0</v>
      </c>
      <c r="J31" s="67">
        <v>0</v>
      </c>
      <c r="K31" s="70">
        <v>0</v>
      </c>
      <c r="L31" s="71">
        <v>0</v>
      </c>
    </row>
    <row r="32" spans="1:14" s="25" customFormat="1" ht="33.75" x14ac:dyDescent="0.25">
      <c r="A32" s="5" t="s">
        <v>107</v>
      </c>
      <c r="B32" s="103">
        <v>13040100</v>
      </c>
      <c r="C32" s="66">
        <v>65000</v>
      </c>
      <c r="D32" s="67">
        <v>30799</v>
      </c>
      <c r="E32" s="67">
        <v>30578</v>
      </c>
      <c r="F32" s="68">
        <f t="shared" si="1"/>
        <v>47.383076923076921</v>
      </c>
      <c r="G32" s="59">
        <f t="shared" si="0"/>
        <v>100.72274184053896</v>
      </c>
      <c r="H32" s="78">
        <v>0</v>
      </c>
      <c r="I32" s="67">
        <v>0</v>
      </c>
      <c r="J32" s="67">
        <v>0</v>
      </c>
      <c r="K32" s="70">
        <v>0</v>
      </c>
      <c r="L32" s="71">
        <v>0</v>
      </c>
    </row>
    <row r="33" spans="1:12" ht="21" x14ac:dyDescent="0.25">
      <c r="A33" s="4" t="s">
        <v>24</v>
      </c>
      <c r="B33" s="104">
        <v>14000000</v>
      </c>
      <c r="C33" s="55">
        <f>C34+C36+C38</f>
        <v>169100</v>
      </c>
      <c r="D33" s="55">
        <f>D34+D36+D38</f>
        <v>189965</v>
      </c>
      <c r="E33" s="55">
        <f>E34+E36+E38</f>
        <v>100606</v>
      </c>
      <c r="F33" s="68">
        <f t="shared" si="1"/>
        <v>112.33885274985215</v>
      </c>
      <c r="G33" s="59">
        <f t="shared" si="0"/>
        <v>188.82074627755802</v>
      </c>
      <c r="H33" s="79">
        <v>0</v>
      </c>
      <c r="I33" s="80">
        <v>0</v>
      </c>
      <c r="J33" s="80">
        <v>0</v>
      </c>
      <c r="K33" s="70">
        <v>0</v>
      </c>
      <c r="L33" s="71">
        <v>0</v>
      </c>
    </row>
    <row r="34" spans="1:12" ht="33.75" x14ac:dyDescent="0.25">
      <c r="A34" s="13" t="s">
        <v>25</v>
      </c>
      <c r="B34" s="102">
        <v>14020000</v>
      </c>
      <c r="C34" s="72">
        <f>C35</f>
        <v>0</v>
      </c>
      <c r="D34" s="72">
        <f>D35</f>
        <v>22136</v>
      </c>
      <c r="E34" s="72">
        <f>E35</f>
        <v>6120</v>
      </c>
      <c r="F34" s="68">
        <v>0</v>
      </c>
      <c r="G34" s="59">
        <f t="shared" si="0"/>
        <v>361.69934640522877</v>
      </c>
      <c r="H34" s="76">
        <v>0</v>
      </c>
      <c r="I34" s="74">
        <v>0</v>
      </c>
      <c r="J34" s="74">
        <v>0</v>
      </c>
      <c r="K34" s="70">
        <v>0</v>
      </c>
      <c r="L34" s="71">
        <v>0</v>
      </c>
    </row>
    <row r="35" spans="1:12" x14ac:dyDescent="0.25">
      <c r="A35" s="5" t="s">
        <v>26</v>
      </c>
      <c r="B35" s="103">
        <v>14021900</v>
      </c>
      <c r="C35" s="66"/>
      <c r="D35" s="67">
        <v>22136</v>
      </c>
      <c r="E35" s="67">
        <v>6120</v>
      </c>
      <c r="F35" s="68">
        <v>0</v>
      </c>
      <c r="G35" s="59">
        <f t="shared" si="0"/>
        <v>361.69934640522877</v>
      </c>
      <c r="H35" s="78">
        <v>0</v>
      </c>
      <c r="I35" s="67">
        <v>0</v>
      </c>
      <c r="J35" s="67">
        <v>0</v>
      </c>
      <c r="K35" s="70">
        <v>0</v>
      </c>
      <c r="L35" s="71">
        <v>0</v>
      </c>
    </row>
    <row r="36" spans="1:12" ht="33.75" x14ac:dyDescent="0.25">
      <c r="A36" s="13" t="s">
        <v>27</v>
      </c>
      <c r="B36" s="102">
        <v>14030000</v>
      </c>
      <c r="C36" s="72">
        <f>C37</f>
        <v>0</v>
      </c>
      <c r="D36" s="72">
        <f>D37</f>
        <v>75179</v>
      </c>
      <c r="E36" s="72">
        <f>E37</f>
        <v>21147</v>
      </c>
      <c r="F36" s="68">
        <v>0</v>
      </c>
      <c r="G36" s="59">
        <f t="shared" si="0"/>
        <v>355.50669125644299</v>
      </c>
      <c r="H36" s="76">
        <v>0</v>
      </c>
      <c r="I36" s="74">
        <v>0</v>
      </c>
      <c r="J36" s="74">
        <v>0</v>
      </c>
      <c r="K36" s="70">
        <v>0</v>
      </c>
      <c r="L36" s="71">
        <v>0</v>
      </c>
    </row>
    <row r="37" spans="1:12" x14ac:dyDescent="0.25">
      <c r="A37" s="5" t="s">
        <v>26</v>
      </c>
      <c r="B37" s="103">
        <v>14031900</v>
      </c>
      <c r="C37" s="66"/>
      <c r="D37" s="81">
        <v>75179</v>
      </c>
      <c r="E37" s="81">
        <v>21147</v>
      </c>
      <c r="F37" s="68">
        <v>0</v>
      </c>
      <c r="G37" s="59">
        <f t="shared" si="0"/>
        <v>355.50669125644299</v>
      </c>
      <c r="H37" s="78">
        <v>0</v>
      </c>
      <c r="I37" s="67">
        <v>0</v>
      </c>
      <c r="J37" s="67">
        <v>0</v>
      </c>
      <c r="K37" s="70">
        <v>0</v>
      </c>
      <c r="L37" s="71">
        <v>0</v>
      </c>
    </row>
    <row r="38" spans="1:12" ht="45" x14ac:dyDescent="0.25">
      <c r="A38" s="13" t="s">
        <v>28</v>
      </c>
      <c r="B38" s="102">
        <v>14040000</v>
      </c>
      <c r="C38" s="82">
        <v>169100</v>
      </c>
      <c r="D38" s="74">
        <v>92650</v>
      </c>
      <c r="E38" s="74">
        <v>73339</v>
      </c>
      <c r="F38" s="68">
        <f t="shared" si="1"/>
        <v>54.790065050266115</v>
      </c>
      <c r="G38" s="59">
        <f t="shared" si="0"/>
        <v>126.3311471386302</v>
      </c>
      <c r="H38" s="76">
        <v>0</v>
      </c>
      <c r="I38" s="74">
        <v>0</v>
      </c>
      <c r="J38" s="74">
        <v>0</v>
      </c>
      <c r="K38" s="70">
        <v>0</v>
      </c>
      <c r="L38" s="71">
        <v>0</v>
      </c>
    </row>
    <row r="39" spans="1:12" x14ac:dyDescent="0.25">
      <c r="A39" s="4" t="s">
        <v>29</v>
      </c>
      <c r="B39" s="104">
        <v>18000000</v>
      </c>
      <c r="C39" s="83">
        <f>C40+C50+C52</f>
        <v>10533391</v>
      </c>
      <c r="D39" s="83">
        <f>D40+D50+D52</f>
        <v>4293071</v>
      </c>
      <c r="E39" s="83">
        <f>E40+E50+E52</f>
        <v>3601819</v>
      </c>
      <c r="F39" s="68">
        <f t="shared" si="1"/>
        <v>40.756780034083988</v>
      </c>
      <c r="G39" s="59">
        <f t="shared" si="0"/>
        <v>119.19174728102662</v>
      </c>
      <c r="H39" s="79">
        <v>0</v>
      </c>
      <c r="I39" s="80">
        <v>0</v>
      </c>
      <c r="J39" s="80">
        <v>0</v>
      </c>
      <c r="K39" s="70">
        <v>0</v>
      </c>
      <c r="L39" s="71">
        <v>0</v>
      </c>
    </row>
    <row r="40" spans="1:12" x14ac:dyDescent="0.25">
      <c r="A40" s="13" t="s">
        <v>30</v>
      </c>
      <c r="B40" s="102">
        <v>18010000</v>
      </c>
      <c r="C40" s="72">
        <f>C41+C42+C43+C44+C45+C46+C47+C48+C49</f>
        <v>5862400</v>
      </c>
      <c r="D40" s="82">
        <f>D41+D42+D43+D44+D45+D46+D47+D48+D49</f>
        <v>2051367</v>
      </c>
      <c r="E40" s="82">
        <f>E41+E42+E43+E44+E45+E46+E47+E48+E49</f>
        <v>1671335</v>
      </c>
      <c r="F40" s="68">
        <f t="shared" si="1"/>
        <v>34.991931632096069</v>
      </c>
      <c r="G40" s="59">
        <f t="shared" si="0"/>
        <v>122.73823021716173</v>
      </c>
      <c r="H40" s="76">
        <v>0</v>
      </c>
      <c r="I40" s="74">
        <v>0</v>
      </c>
      <c r="J40" s="74">
        <v>0</v>
      </c>
      <c r="K40" s="70">
        <v>0</v>
      </c>
      <c r="L40" s="71">
        <v>0</v>
      </c>
    </row>
    <row r="41" spans="1:12" ht="56.25" x14ac:dyDescent="0.25">
      <c r="A41" s="5" t="s">
        <v>69</v>
      </c>
      <c r="B41" s="103">
        <v>18010100</v>
      </c>
      <c r="C41" s="66">
        <v>3500</v>
      </c>
      <c r="D41" s="67">
        <v>1773</v>
      </c>
      <c r="E41" s="67">
        <v>4357</v>
      </c>
      <c r="F41" s="68">
        <f t="shared" si="1"/>
        <v>50.657142857142858</v>
      </c>
      <c r="G41" s="59">
        <f t="shared" si="0"/>
        <v>40.693137479917375</v>
      </c>
      <c r="H41" s="84">
        <v>0</v>
      </c>
      <c r="I41" s="67">
        <v>0</v>
      </c>
      <c r="J41" s="67">
        <v>0</v>
      </c>
      <c r="K41" s="70">
        <v>0</v>
      </c>
      <c r="L41" s="71">
        <v>0</v>
      </c>
    </row>
    <row r="42" spans="1:12" ht="45" x14ac:dyDescent="0.25">
      <c r="A42" s="5" t="s">
        <v>70</v>
      </c>
      <c r="B42" s="103">
        <v>18010200</v>
      </c>
      <c r="C42" s="66">
        <v>50100</v>
      </c>
      <c r="D42" s="67">
        <v>11144</v>
      </c>
      <c r="E42" s="67">
        <v>24550</v>
      </c>
      <c r="F42" s="68">
        <f t="shared" si="1"/>
        <v>22.243512974051896</v>
      </c>
      <c r="G42" s="59">
        <f t="shared" si="0"/>
        <v>45.39307535641548</v>
      </c>
      <c r="H42" s="84">
        <v>0</v>
      </c>
      <c r="I42" s="67">
        <v>0</v>
      </c>
      <c r="J42" s="67">
        <v>0</v>
      </c>
      <c r="K42" s="70">
        <v>0</v>
      </c>
      <c r="L42" s="71">
        <v>0</v>
      </c>
    </row>
    <row r="43" spans="1:12" ht="45" x14ac:dyDescent="0.25">
      <c r="A43" s="5" t="s">
        <v>71</v>
      </c>
      <c r="B43" s="103">
        <v>18010300</v>
      </c>
      <c r="C43" s="66">
        <v>257000</v>
      </c>
      <c r="D43" s="67">
        <v>236367</v>
      </c>
      <c r="E43" s="67">
        <v>135674</v>
      </c>
      <c r="F43" s="68">
        <f t="shared" si="1"/>
        <v>91.971595330739291</v>
      </c>
      <c r="G43" s="59">
        <f t="shared" si="0"/>
        <v>174.21687279803058</v>
      </c>
      <c r="H43" s="84">
        <v>0</v>
      </c>
      <c r="I43" s="67">
        <v>0</v>
      </c>
      <c r="J43" s="67">
        <v>0</v>
      </c>
      <c r="K43" s="70">
        <v>0</v>
      </c>
      <c r="L43" s="71">
        <v>0</v>
      </c>
    </row>
    <row r="44" spans="1:12" ht="56.25" x14ac:dyDescent="0.25">
      <c r="A44" s="5" t="s">
        <v>72</v>
      </c>
      <c r="B44" s="103">
        <v>18010400</v>
      </c>
      <c r="C44" s="66">
        <v>436800</v>
      </c>
      <c r="D44" s="67">
        <v>191949</v>
      </c>
      <c r="E44" s="67">
        <v>185459</v>
      </c>
      <c r="F44" s="68">
        <f t="shared" si="1"/>
        <v>43.944368131868131</v>
      </c>
      <c r="G44" s="59">
        <f t="shared" si="0"/>
        <v>103.49942574908739</v>
      </c>
      <c r="H44" s="84">
        <v>0</v>
      </c>
      <c r="I44" s="67">
        <v>0</v>
      </c>
      <c r="J44" s="67">
        <v>0</v>
      </c>
      <c r="K44" s="70">
        <v>0</v>
      </c>
      <c r="L44" s="71">
        <v>0</v>
      </c>
    </row>
    <row r="45" spans="1:12" x14ac:dyDescent="0.25">
      <c r="A45" s="5" t="s">
        <v>31</v>
      </c>
      <c r="B45" s="103">
        <v>18010500</v>
      </c>
      <c r="C45" s="66">
        <v>713000</v>
      </c>
      <c r="D45" s="67">
        <v>391406</v>
      </c>
      <c r="E45" s="67">
        <v>296448</v>
      </c>
      <c r="F45" s="68">
        <f t="shared" si="1"/>
        <v>54.895652173913042</v>
      </c>
      <c r="G45" s="59">
        <f t="shared" si="0"/>
        <v>132.03192465457684</v>
      </c>
      <c r="H45" s="84">
        <v>0</v>
      </c>
      <c r="I45" s="67">
        <v>0</v>
      </c>
      <c r="J45" s="67">
        <v>0</v>
      </c>
      <c r="K45" s="70">
        <v>0</v>
      </c>
      <c r="L45" s="71">
        <v>0</v>
      </c>
    </row>
    <row r="46" spans="1:12" x14ac:dyDescent="0.25">
      <c r="A46" s="5" t="s">
        <v>32</v>
      </c>
      <c r="B46" s="103">
        <v>18010600</v>
      </c>
      <c r="C46" s="66">
        <v>3690000</v>
      </c>
      <c r="D46" s="67">
        <v>1111358</v>
      </c>
      <c r="E46" s="67">
        <v>947923</v>
      </c>
      <c r="F46" s="68">
        <f t="shared" si="1"/>
        <v>30.118102981029811</v>
      </c>
      <c r="G46" s="59">
        <f t="shared" si="0"/>
        <v>117.24137931034481</v>
      </c>
      <c r="H46" s="84">
        <v>0</v>
      </c>
      <c r="I46" s="67">
        <v>0</v>
      </c>
      <c r="J46" s="67">
        <v>0</v>
      </c>
      <c r="K46" s="70">
        <v>0</v>
      </c>
      <c r="L46" s="71">
        <v>0</v>
      </c>
    </row>
    <row r="47" spans="1:12" x14ac:dyDescent="0.25">
      <c r="A47" s="5" t="s">
        <v>33</v>
      </c>
      <c r="B47" s="103">
        <v>18010700</v>
      </c>
      <c r="C47" s="66">
        <v>230000</v>
      </c>
      <c r="D47" s="67">
        <v>30645</v>
      </c>
      <c r="E47" s="67">
        <v>20830</v>
      </c>
      <c r="F47" s="68">
        <f t="shared" si="1"/>
        <v>13.32391304347826</v>
      </c>
      <c r="G47" s="59">
        <f t="shared" si="0"/>
        <v>147.11953912626021</v>
      </c>
      <c r="H47" s="84">
        <v>0</v>
      </c>
      <c r="I47" s="67">
        <v>0</v>
      </c>
      <c r="J47" s="67">
        <v>0</v>
      </c>
      <c r="K47" s="70">
        <v>0</v>
      </c>
      <c r="L47" s="71">
        <v>0</v>
      </c>
    </row>
    <row r="48" spans="1:12" x14ac:dyDescent="0.25">
      <c r="A48" s="5" t="s">
        <v>34</v>
      </c>
      <c r="B48" s="103">
        <v>18010900</v>
      </c>
      <c r="C48" s="66">
        <v>432000</v>
      </c>
      <c r="D48" s="67">
        <v>39075</v>
      </c>
      <c r="E48" s="67">
        <v>31094</v>
      </c>
      <c r="F48" s="68">
        <f t="shared" si="1"/>
        <v>9.0451388888888893</v>
      </c>
      <c r="G48" s="59">
        <f t="shared" si="0"/>
        <v>125.66733131793914</v>
      </c>
      <c r="H48" s="84">
        <v>0</v>
      </c>
      <c r="I48" s="67">
        <v>0</v>
      </c>
      <c r="J48" s="67">
        <v>0</v>
      </c>
      <c r="K48" s="70">
        <v>0</v>
      </c>
      <c r="L48" s="71">
        <v>0</v>
      </c>
    </row>
    <row r="49" spans="1:12" ht="22.5" x14ac:dyDescent="0.25">
      <c r="A49" s="5" t="s">
        <v>35</v>
      </c>
      <c r="B49" s="103">
        <v>18011100</v>
      </c>
      <c r="C49" s="66">
        <v>50000</v>
      </c>
      <c r="D49" s="120">
        <v>37650</v>
      </c>
      <c r="E49" s="67">
        <v>25000</v>
      </c>
      <c r="F49" s="68">
        <f t="shared" si="1"/>
        <v>75.3</v>
      </c>
      <c r="G49" s="59">
        <f t="shared" si="0"/>
        <v>150.6</v>
      </c>
      <c r="H49" s="84">
        <v>0</v>
      </c>
      <c r="I49" s="67">
        <v>0</v>
      </c>
      <c r="J49" s="67">
        <v>0</v>
      </c>
      <c r="K49" s="70">
        <v>0</v>
      </c>
      <c r="L49" s="71">
        <v>0</v>
      </c>
    </row>
    <row r="50" spans="1:12" x14ac:dyDescent="0.25">
      <c r="A50" s="13" t="s">
        <v>36</v>
      </c>
      <c r="B50" s="102">
        <v>18030000</v>
      </c>
      <c r="C50" s="72">
        <f>C51</f>
        <v>14000</v>
      </c>
      <c r="D50" s="72">
        <f>D51</f>
        <v>11590</v>
      </c>
      <c r="E50" s="72">
        <f>E51</f>
        <v>3784</v>
      </c>
      <c r="F50" s="68">
        <f t="shared" si="1"/>
        <v>82.785714285714278</v>
      </c>
      <c r="G50" s="59">
        <f t="shared" si="0"/>
        <v>306.28964059196619</v>
      </c>
      <c r="H50" s="73">
        <v>0</v>
      </c>
      <c r="I50" s="74">
        <v>0</v>
      </c>
      <c r="J50" s="74">
        <v>0</v>
      </c>
      <c r="K50" s="70">
        <v>0</v>
      </c>
      <c r="L50" s="71">
        <v>0</v>
      </c>
    </row>
    <row r="51" spans="1:12" ht="22.5" x14ac:dyDescent="0.25">
      <c r="A51" s="5" t="s">
        <v>37</v>
      </c>
      <c r="B51" s="103">
        <v>18030100</v>
      </c>
      <c r="C51" s="66">
        <v>14000</v>
      </c>
      <c r="D51" s="67">
        <v>11590</v>
      </c>
      <c r="E51" s="67">
        <v>3784</v>
      </c>
      <c r="F51" s="68">
        <f t="shared" si="1"/>
        <v>82.785714285714278</v>
      </c>
      <c r="G51" s="59">
        <f t="shared" si="0"/>
        <v>306.28964059196619</v>
      </c>
      <c r="H51" s="84">
        <v>0</v>
      </c>
      <c r="I51" s="67">
        <v>0</v>
      </c>
      <c r="J51" s="67">
        <v>0</v>
      </c>
      <c r="K51" s="70">
        <v>0</v>
      </c>
      <c r="L51" s="71">
        <v>0</v>
      </c>
    </row>
    <row r="52" spans="1:12" x14ac:dyDescent="0.25">
      <c r="A52" s="13" t="s">
        <v>38</v>
      </c>
      <c r="B52" s="102">
        <v>18050000</v>
      </c>
      <c r="C52" s="85">
        <f>C53+C54+C55</f>
        <v>4656991</v>
      </c>
      <c r="D52" s="85">
        <f>D53+D54+D55</f>
        <v>2230114</v>
      </c>
      <c r="E52" s="85">
        <f>E53+E54+E55</f>
        <v>1926700</v>
      </c>
      <c r="F52" s="68">
        <f t="shared" si="1"/>
        <v>47.887444918832784</v>
      </c>
      <c r="G52" s="59">
        <f t="shared" si="0"/>
        <v>115.74785903358074</v>
      </c>
      <c r="H52" s="73">
        <v>0</v>
      </c>
      <c r="I52" s="74">
        <v>0</v>
      </c>
      <c r="J52" s="74">
        <v>0</v>
      </c>
      <c r="K52" s="70">
        <v>0</v>
      </c>
      <c r="L52" s="71">
        <v>0</v>
      </c>
    </row>
    <row r="53" spans="1:12" x14ac:dyDescent="0.25">
      <c r="A53" s="5" t="s">
        <v>39</v>
      </c>
      <c r="B53" s="103">
        <v>18050300</v>
      </c>
      <c r="C53" s="86">
        <v>505091</v>
      </c>
      <c r="D53" s="67">
        <v>256678</v>
      </c>
      <c r="E53" s="67">
        <v>228135</v>
      </c>
      <c r="F53" s="68">
        <f t="shared" si="1"/>
        <v>50.81816939917757</v>
      </c>
      <c r="G53" s="59">
        <f t="shared" si="0"/>
        <v>112.51145155280864</v>
      </c>
      <c r="H53" s="84">
        <v>0</v>
      </c>
      <c r="I53" s="67">
        <v>0</v>
      </c>
      <c r="J53" s="67">
        <v>0</v>
      </c>
      <c r="K53" s="70">
        <v>0</v>
      </c>
      <c r="L53" s="71">
        <v>0</v>
      </c>
    </row>
    <row r="54" spans="1:12" x14ac:dyDescent="0.25">
      <c r="A54" s="5" t="s">
        <v>40</v>
      </c>
      <c r="B54" s="103">
        <v>18050400</v>
      </c>
      <c r="C54" s="86">
        <v>2200800</v>
      </c>
      <c r="D54" s="67">
        <v>1199838</v>
      </c>
      <c r="E54" s="67">
        <v>962123</v>
      </c>
      <c r="F54" s="68">
        <f t="shared" si="1"/>
        <v>54.518266085059977</v>
      </c>
      <c r="G54" s="59">
        <f t="shared" si="0"/>
        <v>124.70733991391954</v>
      </c>
      <c r="H54" s="84">
        <v>0</v>
      </c>
      <c r="I54" s="67">
        <v>0</v>
      </c>
      <c r="J54" s="67">
        <v>0</v>
      </c>
      <c r="K54" s="70">
        <v>0</v>
      </c>
      <c r="L54" s="71">
        <v>0</v>
      </c>
    </row>
    <row r="55" spans="1:12" ht="78.75" x14ac:dyDescent="0.25">
      <c r="A55" s="5" t="s">
        <v>41</v>
      </c>
      <c r="B55" s="103">
        <v>18050500</v>
      </c>
      <c r="C55" s="86">
        <v>1951100</v>
      </c>
      <c r="D55" s="67">
        <v>773598</v>
      </c>
      <c r="E55" s="67">
        <v>736442</v>
      </c>
      <c r="F55" s="68">
        <f t="shared" si="1"/>
        <v>39.649326021218798</v>
      </c>
      <c r="G55" s="59">
        <f t="shared" si="0"/>
        <v>105.04533961941334</v>
      </c>
      <c r="H55" s="84">
        <v>0</v>
      </c>
      <c r="I55" s="67">
        <v>0</v>
      </c>
      <c r="J55" s="67">
        <v>0</v>
      </c>
      <c r="K55" s="70">
        <v>0</v>
      </c>
      <c r="L55" s="71">
        <v>0</v>
      </c>
    </row>
    <row r="56" spans="1:12" x14ac:dyDescent="0.25">
      <c r="A56" s="4" t="s">
        <v>42</v>
      </c>
      <c r="B56" s="104">
        <v>19000000</v>
      </c>
      <c r="C56" s="87">
        <v>0</v>
      </c>
      <c r="D56" s="80">
        <v>0</v>
      </c>
      <c r="E56" s="80">
        <f>E58+E59</f>
        <v>0</v>
      </c>
      <c r="F56" s="68">
        <v>0</v>
      </c>
      <c r="G56" s="59">
        <v>0</v>
      </c>
      <c r="H56" s="88">
        <f>H57</f>
        <v>9000</v>
      </c>
      <c r="I56" s="83">
        <f>I57</f>
        <v>6629</v>
      </c>
      <c r="J56" s="83">
        <f>J57</f>
        <v>5592</v>
      </c>
      <c r="K56" s="123">
        <f t="shared" ref="K56:K78" si="2">(I56/H56)*100</f>
        <v>73.655555555555551</v>
      </c>
      <c r="L56" s="71">
        <f t="shared" ref="L56:L79" si="3">(I56/J56)*100</f>
        <v>118.54434907010014</v>
      </c>
    </row>
    <row r="57" spans="1:12" x14ac:dyDescent="0.25">
      <c r="A57" s="13" t="s">
        <v>43</v>
      </c>
      <c r="B57" s="102">
        <v>19010000</v>
      </c>
      <c r="C57" s="85">
        <v>0</v>
      </c>
      <c r="D57" s="74">
        <v>0</v>
      </c>
      <c r="E57" s="74">
        <f>E58+E59</f>
        <v>0</v>
      </c>
      <c r="F57" s="68">
        <v>0</v>
      </c>
      <c r="G57" s="59">
        <v>0</v>
      </c>
      <c r="H57" s="73">
        <f>H58+H59</f>
        <v>9000</v>
      </c>
      <c r="I57" s="89">
        <f>I58+I59</f>
        <v>6629</v>
      </c>
      <c r="J57" s="89">
        <f>J58+J59</f>
        <v>5592</v>
      </c>
      <c r="K57" s="123">
        <f t="shared" si="2"/>
        <v>73.655555555555551</v>
      </c>
      <c r="L57" s="71">
        <f t="shared" si="3"/>
        <v>118.54434907010014</v>
      </c>
    </row>
    <row r="58" spans="1:12" ht="67.5" x14ac:dyDescent="0.25">
      <c r="A58" s="5" t="s">
        <v>92</v>
      </c>
      <c r="B58" s="103">
        <v>19010100</v>
      </c>
      <c r="C58" s="86">
        <v>0</v>
      </c>
      <c r="D58" s="67">
        <v>0</v>
      </c>
      <c r="E58" s="67">
        <v>0</v>
      </c>
      <c r="F58" s="68">
        <v>0</v>
      </c>
      <c r="G58" s="59">
        <v>0</v>
      </c>
      <c r="H58" s="84">
        <v>3500</v>
      </c>
      <c r="I58" s="67">
        <v>3816</v>
      </c>
      <c r="J58" s="67">
        <v>2466</v>
      </c>
      <c r="K58" s="123">
        <f t="shared" si="2"/>
        <v>109.02857142857142</v>
      </c>
      <c r="L58" s="71">
        <f t="shared" si="3"/>
        <v>154.74452554744528</v>
      </c>
    </row>
    <row r="59" spans="1:12" ht="56.25" x14ac:dyDescent="0.25">
      <c r="A59" s="5" t="s">
        <v>73</v>
      </c>
      <c r="B59" s="103">
        <v>19010300</v>
      </c>
      <c r="C59" s="86">
        <v>0</v>
      </c>
      <c r="D59" s="67">
        <v>0</v>
      </c>
      <c r="E59" s="67">
        <v>0</v>
      </c>
      <c r="F59" s="68">
        <v>0</v>
      </c>
      <c r="G59" s="59">
        <v>0</v>
      </c>
      <c r="H59" s="84">
        <v>5500</v>
      </c>
      <c r="I59" s="67">
        <v>2813</v>
      </c>
      <c r="J59" s="67">
        <v>3126</v>
      </c>
      <c r="K59" s="123">
        <f t="shared" si="2"/>
        <v>51.145454545454548</v>
      </c>
      <c r="L59" s="71">
        <f t="shared" si="3"/>
        <v>89.987204094689702</v>
      </c>
    </row>
    <row r="60" spans="1:12" ht="25.5" x14ac:dyDescent="0.25">
      <c r="A60" s="3" t="s">
        <v>44</v>
      </c>
      <c r="B60" s="104">
        <v>20000000</v>
      </c>
      <c r="C60" s="55">
        <f>C67+C72</f>
        <v>68000</v>
      </c>
      <c r="D60" s="55">
        <f>D61+D67+D72</f>
        <v>16532</v>
      </c>
      <c r="E60" s="55">
        <f>E61+E67+E72</f>
        <v>17768</v>
      </c>
      <c r="F60" s="68">
        <f t="shared" si="1"/>
        <v>24.311764705882354</v>
      </c>
      <c r="G60" s="59">
        <f t="shared" si="0"/>
        <v>93.043674020711393</v>
      </c>
      <c r="H60" s="55">
        <f>H67+H72+H75</f>
        <v>26932345</v>
      </c>
      <c r="I60" s="55">
        <f>I67+I72+I75</f>
        <v>26082344</v>
      </c>
      <c r="J60" s="55">
        <f>J67+J72+J75</f>
        <v>630515</v>
      </c>
      <c r="K60" s="123">
        <f t="shared" si="2"/>
        <v>96.843939879724545</v>
      </c>
      <c r="L60" s="122" t="s">
        <v>131</v>
      </c>
    </row>
    <row r="61" spans="1:12" ht="21" x14ac:dyDescent="0.25">
      <c r="A61" s="3" t="s">
        <v>61</v>
      </c>
      <c r="B61" s="104">
        <v>21000000</v>
      </c>
      <c r="C61" s="55">
        <f>C62+C64</f>
        <v>0</v>
      </c>
      <c r="D61" s="55">
        <f>D62+D64</f>
        <v>731</v>
      </c>
      <c r="E61" s="55">
        <f>E62+E64</f>
        <v>7795</v>
      </c>
      <c r="F61" s="68">
        <v>0</v>
      </c>
      <c r="G61" s="59">
        <f t="shared" si="0"/>
        <v>9.3778062860808209</v>
      </c>
      <c r="H61" s="88">
        <v>0</v>
      </c>
      <c r="I61" s="80">
        <v>0</v>
      </c>
      <c r="J61" s="80">
        <v>0</v>
      </c>
      <c r="K61" s="70">
        <v>0</v>
      </c>
      <c r="L61" s="71">
        <v>0</v>
      </c>
    </row>
    <row r="62" spans="1:12" ht="18.600000000000001" customHeight="1" x14ac:dyDescent="0.25">
      <c r="A62" s="14" t="s">
        <v>62</v>
      </c>
      <c r="B62" s="102">
        <v>21010000</v>
      </c>
      <c r="C62" s="72">
        <f>C63</f>
        <v>0</v>
      </c>
      <c r="D62" s="72">
        <f>D63</f>
        <v>531</v>
      </c>
      <c r="E62" s="72">
        <f>E63</f>
        <v>3795</v>
      </c>
      <c r="F62" s="68">
        <v>0</v>
      </c>
      <c r="G62" s="59">
        <f t="shared" si="0"/>
        <v>13.992094861660078</v>
      </c>
      <c r="H62" s="73">
        <v>0</v>
      </c>
      <c r="I62" s="74">
        <v>0</v>
      </c>
      <c r="J62" s="74">
        <v>0</v>
      </c>
      <c r="K62" s="70">
        <v>0</v>
      </c>
      <c r="L62" s="71">
        <v>0</v>
      </c>
    </row>
    <row r="63" spans="1:12" ht="45.75" x14ac:dyDescent="0.25">
      <c r="A63" s="6" t="s">
        <v>45</v>
      </c>
      <c r="B63" s="103">
        <v>21010300</v>
      </c>
      <c r="C63" s="55">
        <v>0</v>
      </c>
      <c r="D63" s="67">
        <v>531</v>
      </c>
      <c r="E63" s="67">
        <v>3795</v>
      </c>
      <c r="F63" s="68">
        <v>0</v>
      </c>
      <c r="G63" s="59">
        <f t="shared" si="0"/>
        <v>13.992094861660078</v>
      </c>
      <c r="H63" s="84">
        <v>0</v>
      </c>
      <c r="I63" s="67">
        <v>0</v>
      </c>
      <c r="J63" s="67">
        <v>0</v>
      </c>
      <c r="K63" s="70">
        <v>0</v>
      </c>
      <c r="L63" s="71">
        <v>0</v>
      </c>
    </row>
    <row r="64" spans="1:12" x14ac:dyDescent="0.25">
      <c r="A64" s="14" t="s">
        <v>63</v>
      </c>
      <c r="B64" s="102">
        <v>21080000</v>
      </c>
      <c r="C64" s="72">
        <f>C66</f>
        <v>0</v>
      </c>
      <c r="D64" s="72">
        <f>D66+D65</f>
        <v>200</v>
      </c>
      <c r="E64" s="72">
        <f>E66</f>
        <v>4000</v>
      </c>
      <c r="F64" s="68">
        <v>0</v>
      </c>
      <c r="G64" s="59">
        <f t="shared" si="0"/>
        <v>5</v>
      </c>
      <c r="H64" s="73">
        <v>0</v>
      </c>
      <c r="I64" s="74">
        <v>0</v>
      </c>
      <c r="J64" s="74">
        <v>0</v>
      </c>
      <c r="K64" s="70">
        <v>0</v>
      </c>
      <c r="L64" s="71">
        <v>0</v>
      </c>
    </row>
    <row r="65" spans="1:12" s="25" customFormat="1" x14ac:dyDescent="0.25">
      <c r="A65" s="121" t="s">
        <v>63</v>
      </c>
      <c r="B65" s="103">
        <v>21080500</v>
      </c>
      <c r="C65" s="72"/>
      <c r="D65" s="66">
        <v>200</v>
      </c>
      <c r="E65" s="72"/>
      <c r="F65" s="68"/>
      <c r="G65" s="59"/>
      <c r="H65" s="73"/>
      <c r="I65" s="74"/>
      <c r="J65" s="74"/>
      <c r="K65" s="70"/>
      <c r="L65" s="71"/>
    </row>
    <row r="66" spans="1:12" ht="48" customHeight="1" x14ac:dyDescent="0.25">
      <c r="A66" s="23" t="s">
        <v>84</v>
      </c>
      <c r="B66" s="103">
        <v>21081500</v>
      </c>
      <c r="C66" s="55">
        <v>0</v>
      </c>
      <c r="D66" s="67">
        <v>0</v>
      </c>
      <c r="E66" s="67">
        <v>4000</v>
      </c>
      <c r="F66" s="68">
        <v>0</v>
      </c>
      <c r="G66" s="59">
        <f t="shared" si="0"/>
        <v>0</v>
      </c>
      <c r="H66" s="84">
        <v>0</v>
      </c>
      <c r="I66" s="67">
        <v>0</v>
      </c>
      <c r="J66" s="67">
        <v>0</v>
      </c>
      <c r="K66" s="70">
        <v>0</v>
      </c>
      <c r="L66" s="71">
        <v>0</v>
      </c>
    </row>
    <row r="67" spans="1:12" ht="31.5" x14ac:dyDescent="0.25">
      <c r="A67" s="4" t="s">
        <v>46</v>
      </c>
      <c r="B67" s="104">
        <v>22000000</v>
      </c>
      <c r="C67" s="55">
        <f>C68</f>
        <v>8000</v>
      </c>
      <c r="D67" s="55">
        <f>D68+D70</f>
        <v>4102</v>
      </c>
      <c r="E67" s="55">
        <f>E68+E70</f>
        <v>4092</v>
      </c>
      <c r="F67" s="68">
        <f t="shared" si="1"/>
        <v>51.275000000000006</v>
      </c>
      <c r="G67" s="59">
        <f t="shared" si="0"/>
        <v>100.24437927663735</v>
      </c>
      <c r="H67" s="88">
        <v>0</v>
      </c>
      <c r="I67" s="80">
        <v>0</v>
      </c>
      <c r="J67" s="80">
        <v>0</v>
      </c>
      <c r="K67" s="70">
        <v>0</v>
      </c>
      <c r="L67" s="71">
        <v>0</v>
      </c>
    </row>
    <row r="68" spans="1:12" ht="22.5" x14ac:dyDescent="0.25">
      <c r="A68" s="13" t="s">
        <v>47</v>
      </c>
      <c r="B68" s="102">
        <v>22010000</v>
      </c>
      <c r="C68" s="72">
        <f>C69</f>
        <v>8000</v>
      </c>
      <c r="D68" s="72">
        <f>D69</f>
        <v>4079</v>
      </c>
      <c r="E68" s="72">
        <f>E69</f>
        <v>4085</v>
      </c>
      <c r="F68" s="68">
        <f t="shared" si="1"/>
        <v>50.987499999999997</v>
      </c>
      <c r="G68" s="59">
        <f t="shared" si="0"/>
        <v>99.853121175030594</v>
      </c>
      <c r="H68" s="73">
        <v>0</v>
      </c>
      <c r="I68" s="74">
        <v>0</v>
      </c>
      <c r="J68" s="74">
        <v>0</v>
      </c>
      <c r="K68" s="70">
        <v>0</v>
      </c>
      <c r="L68" s="71">
        <v>0</v>
      </c>
    </row>
    <row r="69" spans="1:12" ht="22.5" x14ac:dyDescent="0.25">
      <c r="A69" s="5" t="s">
        <v>48</v>
      </c>
      <c r="B69" s="103">
        <v>22012500</v>
      </c>
      <c r="C69" s="90">
        <v>8000</v>
      </c>
      <c r="D69" s="67">
        <v>4079</v>
      </c>
      <c r="E69" s="67">
        <v>4085</v>
      </c>
      <c r="F69" s="68">
        <f t="shared" si="1"/>
        <v>50.987499999999997</v>
      </c>
      <c r="G69" s="59">
        <f t="shared" si="0"/>
        <v>99.853121175030594</v>
      </c>
      <c r="H69" s="84">
        <v>0</v>
      </c>
      <c r="I69" s="67">
        <v>0</v>
      </c>
      <c r="J69" s="67">
        <v>0</v>
      </c>
      <c r="K69" s="70">
        <v>0</v>
      </c>
      <c r="L69" s="71">
        <v>0</v>
      </c>
    </row>
    <row r="70" spans="1:12" x14ac:dyDescent="0.25">
      <c r="A70" s="15" t="s">
        <v>64</v>
      </c>
      <c r="B70" s="102">
        <v>22090000</v>
      </c>
      <c r="C70" s="82">
        <v>0</v>
      </c>
      <c r="D70" s="74">
        <f>D71</f>
        <v>23</v>
      </c>
      <c r="E70" s="80">
        <f>E71</f>
        <v>7</v>
      </c>
      <c r="F70" s="68">
        <v>0</v>
      </c>
      <c r="G70" s="59">
        <f t="shared" si="0"/>
        <v>328.57142857142856</v>
      </c>
      <c r="H70" s="73">
        <v>0</v>
      </c>
      <c r="I70" s="74">
        <v>0</v>
      </c>
      <c r="J70" s="74">
        <v>0</v>
      </c>
      <c r="K70" s="70">
        <v>0</v>
      </c>
      <c r="L70" s="71">
        <v>0</v>
      </c>
    </row>
    <row r="71" spans="1:12" x14ac:dyDescent="0.25">
      <c r="A71" s="7" t="s">
        <v>65</v>
      </c>
      <c r="B71" s="103">
        <v>22090100</v>
      </c>
      <c r="C71" s="90">
        <v>0</v>
      </c>
      <c r="D71" s="67">
        <v>23</v>
      </c>
      <c r="E71" s="67">
        <v>7</v>
      </c>
      <c r="F71" s="68">
        <v>0</v>
      </c>
      <c r="G71" s="59">
        <f t="shared" si="0"/>
        <v>328.57142857142856</v>
      </c>
      <c r="H71" s="84">
        <v>0</v>
      </c>
      <c r="I71" s="67">
        <v>0</v>
      </c>
      <c r="J71" s="67">
        <v>0</v>
      </c>
      <c r="K71" s="70">
        <v>0</v>
      </c>
      <c r="L71" s="71">
        <v>0</v>
      </c>
    </row>
    <row r="72" spans="1:12" x14ac:dyDescent="0.25">
      <c r="A72" s="16" t="s">
        <v>66</v>
      </c>
      <c r="B72" s="104">
        <v>24000000</v>
      </c>
      <c r="C72" s="60">
        <f t="shared" ref="C72:E73" si="4">C73</f>
        <v>60000</v>
      </c>
      <c r="D72" s="60">
        <f t="shared" si="4"/>
        <v>11699</v>
      </c>
      <c r="E72" s="60">
        <f t="shared" si="4"/>
        <v>5881</v>
      </c>
      <c r="F72" s="68">
        <f t="shared" si="1"/>
        <v>19.498333333333335</v>
      </c>
      <c r="G72" s="59">
        <f t="shared" si="0"/>
        <v>198.92875361333105</v>
      </c>
      <c r="H72" s="88">
        <v>0</v>
      </c>
      <c r="I72" s="80">
        <v>0</v>
      </c>
      <c r="J72" s="80">
        <v>0</v>
      </c>
      <c r="K72" s="70">
        <v>0</v>
      </c>
      <c r="L72" s="71">
        <v>0</v>
      </c>
    </row>
    <row r="73" spans="1:12" x14ac:dyDescent="0.25">
      <c r="A73" s="15" t="s">
        <v>63</v>
      </c>
      <c r="B73" s="102">
        <v>24060000</v>
      </c>
      <c r="C73" s="82">
        <f t="shared" si="4"/>
        <v>60000</v>
      </c>
      <c r="D73" s="82">
        <f t="shared" si="4"/>
        <v>11699</v>
      </c>
      <c r="E73" s="82">
        <f t="shared" si="4"/>
        <v>5881</v>
      </c>
      <c r="F73" s="68">
        <f t="shared" si="1"/>
        <v>19.498333333333335</v>
      </c>
      <c r="G73" s="59">
        <f t="shared" si="0"/>
        <v>198.92875361333105</v>
      </c>
      <c r="H73" s="73">
        <v>0</v>
      </c>
      <c r="I73" s="74">
        <v>0</v>
      </c>
      <c r="J73" s="74">
        <v>0</v>
      </c>
      <c r="K73" s="70">
        <v>0</v>
      </c>
      <c r="L73" s="71">
        <v>0</v>
      </c>
    </row>
    <row r="74" spans="1:12" x14ac:dyDescent="0.25">
      <c r="A74" s="7" t="s">
        <v>63</v>
      </c>
      <c r="B74" s="103">
        <v>24060300</v>
      </c>
      <c r="C74" s="90">
        <v>60000</v>
      </c>
      <c r="D74" s="67">
        <v>11699</v>
      </c>
      <c r="E74" s="67">
        <v>5881</v>
      </c>
      <c r="F74" s="68">
        <f t="shared" si="1"/>
        <v>19.498333333333335</v>
      </c>
      <c r="G74" s="59">
        <f t="shared" si="0"/>
        <v>198.92875361333105</v>
      </c>
      <c r="H74" s="84">
        <v>0</v>
      </c>
      <c r="I74" s="67">
        <v>0</v>
      </c>
      <c r="J74" s="67">
        <v>0</v>
      </c>
      <c r="K74" s="70">
        <v>0</v>
      </c>
      <c r="L74" s="71">
        <v>0</v>
      </c>
    </row>
    <row r="75" spans="1:12" ht="25.5" x14ac:dyDescent="0.25">
      <c r="A75" s="4" t="s">
        <v>49</v>
      </c>
      <c r="B75" s="104">
        <v>25000000</v>
      </c>
      <c r="C75" s="91">
        <v>0</v>
      </c>
      <c r="D75" s="80">
        <v>0</v>
      </c>
      <c r="E75" s="80">
        <f>E76+E80</f>
        <v>0</v>
      </c>
      <c r="F75" s="68">
        <v>0</v>
      </c>
      <c r="G75" s="59">
        <v>0</v>
      </c>
      <c r="H75" s="91">
        <f>H76+H80</f>
        <v>26932345</v>
      </c>
      <c r="I75" s="91">
        <f>I76+I80</f>
        <v>26082344</v>
      </c>
      <c r="J75" s="91">
        <f>J76+J80</f>
        <v>630515</v>
      </c>
      <c r="K75" s="123">
        <f t="shared" si="2"/>
        <v>96.843939879724545</v>
      </c>
      <c r="L75" s="122" t="s">
        <v>131</v>
      </c>
    </row>
    <row r="76" spans="1:12" ht="33.75" x14ac:dyDescent="0.25">
      <c r="A76" s="13" t="s">
        <v>50</v>
      </c>
      <c r="B76" s="102">
        <v>25010000</v>
      </c>
      <c r="C76" s="75">
        <v>0</v>
      </c>
      <c r="D76" s="74">
        <v>0</v>
      </c>
      <c r="E76" s="74">
        <f>E77+E78+E79</f>
        <v>0</v>
      </c>
      <c r="F76" s="68">
        <v>0</v>
      </c>
      <c r="G76" s="59">
        <v>0</v>
      </c>
      <c r="H76" s="92">
        <f>H77+H78+H79</f>
        <v>1355531</v>
      </c>
      <c r="I76" s="72">
        <f>I77+I78+I79</f>
        <v>505530</v>
      </c>
      <c r="J76" s="72">
        <f>J77+J78+J79</f>
        <v>275302</v>
      </c>
      <c r="K76" s="123">
        <f t="shared" si="2"/>
        <v>37.293872290637395</v>
      </c>
      <c r="L76" s="71">
        <f t="shared" si="3"/>
        <v>183.62743459909481</v>
      </c>
    </row>
    <row r="77" spans="1:12" ht="33.75" x14ac:dyDescent="0.25">
      <c r="A77" s="5" t="s">
        <v>51</v>
      </c>
      <c r="B77" s="103">
        <v>25010100</v>
      </c>
      <c r="C77" s="77">
        <v>0</v>
      </c>
      <c r="D77" s="67">
        <v>0</v>
      </c>
      <c r="E77" s="67">
        <v>0</v>
      </c>
      <c r="F77" s="68">
        <v>0</v>
      </c>
      <c r="G77" s="59">
        <v>0</v>
      </c>
      <c r="H77" s="69">
        <v>1345680</v>
      </c>
      <c r="I77" s="67">
        <v>500874</v>
      </c>
      <c r="J77" s="67">
        <v>259324</v>
      </c>
      <c r="K77" s="123">
        <f t="shared" si="2"/>
        <v>37.220884608525054</v>
      </c>
      <c r="L77" s="71">
        <f t="shared" si="3"/>
        <v>193.1460258209807</v>
      </c>
    </row>
    <row r="78" spans="1:12" ht="22.5" x14ac:dyDescent="0.25">
      <c r="A78" s="5" t="s">
        <v>52</v>
      </c>
      <c r="B78" s="103">
        <v>25010300</v>
      </c>
      <c r="C78" s="77">
        <v>0</v>
      </c>
      <c r="D78" s="67">
        <v>0</v>
      </c>
      <c r="E78" s="67">
        <v>0</v>
      </c>
      <c r="F78" s="68">
        <v>0</v>
      </c>
      <c r="G78" s="59">
        <v>0</v>
      </c>
      <c r="H78" s="69">
        <v>6500</v>
      </c>
      <c r="I78" s="67">
        <v>1305</v>
      </c>
      <c r="J78" s="67">
        <v>2590</v>
      </c>
      <c r="K78" s="123">
        <f t="shared" si="2"/>
        <v>20.076923076923077</v>
      </c>
      <c r="L78" s="71">
        <f t="shared" si="3"/>
        <v>50.386100386100388</v>
      </c>
    </row>
    <row r="79" spans="1:12" ht="33.75" x14ac:dyDescent="0.25">
      <c r="A79" s="5" t="s">
        <v>78</v>
      </c>
      <c r="B79" s="103">
        <v>25010400</v>
      </c>
      <c r="C79" s="77">
        <v>0</v>
      </c>
      <c r="D79" s="67">
        <v>0</v>
      </c>
      <c r="E79" s="67">
        <v>0</v>
      </c>
      <c r="F79" s="68">
        <v>0</v>
      </c>
      <c r="G79" s="59">
        <v>0</v>
      </c>
      <c r="H79" s="69">
        <v>3351</v>
      </c>
      <c r="I79" s="67">
        <v>3351</v>
      </c>
      <c r="J79" s="67">
        <v>13388</v>
      </c>
      <c r="K79" s="123">
        <v>0</v>
      </c>
      <c r="L79" s="71">
        <f t="shared" si="3"/>
        <v>25.029877502240812</v>
      </c>
    </row>
    <row r="80" spans="1:12" ht="25.5" x14ac:dyDescent="0.25">
      <c r="A80" s="5" t="s">
        <v>79</v>
      </c>
      <c r="B80" s="105">
        <v>25020000</v>
      </c>
      <c r="C80" s="77">
        <v>0</v>
      </c>
      <c r="D80" s="67">
        <v>0</v>
      </c>
      <c r="E80" s="74">
        <f>E82</f>
        <v>0</v>
      </c>
      <c r="F80" s="68">
        <v>0</v>
      </c>
      <c r="G80" s="59">
        <v>0</v>
      </c>
      <c r="H80" s="69">
        <v>25576814</v>
      </c>
      <c r="I80" s="67">
        <f>I82+I81</f>
        <v>25576814</v>
      </c>
      <c r="J80" s="67">
        <f>J81+J82</f>
        <v>355213</v>
      </c>
      <c r="K80" s="123">
        <v>100</v>
      </c>
      <c r="L80" s="122" t="s">
        <v>132</v>
      </c>
    </row>
    <row r="81" spans="1:12" s="25" customFormat="1" ht="25.5" x14ac:dyDescent="0.25">
      <c r="A81" s="5" t="s">
        <v>125</v>
      </c>
      <c r="B81" s="105">
        <v>25020100</v>
      </c>
      <c r="C81" s="77"/>
      <c r="D81" s="67"/>
      <c r="E81" s="74"/>
      <c r="F81" s="68">
        <v>0</v>
      </c>
      <c r="G81" s="59">
        <v>0</v>
      </c>
      <c r="H81" s="69">
        <v>25576814</v>
      </c>
      <c r="I81" s="67">
        <v>25576814</v>
      </c>
      <c r="J81" s="67">
        <v>188213</v>
      </c>
      <c r="K81" s="123">
        <v>100</v>
      </c>
      <c r="L81" s="122" t="s">
        <v>133</v>
      </c>
    </row>
    <row r="82" spans="1:12" ht="112.5" x14ac:dyDescent="0.25">
      <c r="A82" s="5" t="s">
        <v>91</v>
      </c>
      <c r="B82" s="103">
        <v>25020200</v>
      </c>
      <c r="C82" s="77">
        <v>0</v>
      </c>
      <c r="D82" s="67">
        <v>0</v>
      </c>
      <c r="E82" s="67">
        <v>0</v>
      </c>
      <c r="F82" s="68">
        <v>0</v>
      </c>
      <c r="G82" s="59">
        <v>0</v>
      </c>
      <c r="H82" s="69">
        <v>0</v>
      </c>
      <c r="I82" s="67">
        <v>0</v>
      </c>
      <c r="J82" s="67">
        <v>167000</v>
      </c>
      <c r="K82" s="70">
        <v>0</v>
      </c>
      <c r="L82" s="71">
        <f t="shared" ref="L82:L88" si="5">(I82/J82)*100</f>
        <v>0</v>
      </c>
    </row>
    <row r="83" spans="1:12" x14ac:dyDescent="0.25">
      <c r="A83" s="5" t="s">
        <v>80</v>
      </c>
      <c r="B83" s="104">
        <v>30000000</v>
      </c>
      <c r="C83" s="77">
        <v>0</v>
      </c>
      <c r="D83" s="67">
        <v>0</v>
      </c>
      <c r="E83" s="80">
        <f>E86</f>
        <v>0</v>
      </c>
      <c r="F83" s="68">
        <v>0</v>
      </c>
      <c r="G83" s="59">
        <v>0</v>
      </c>
      <c r="H83" s="93">
        <f>H86+H84</f>
        <v>25000</v>
      </c>
      <c r="I83" s="67">
        <f>I86+I84</f>
        <v>25200</v>
      </c>
      <c r="J83" s="80">
        <f>J86</f>
        <v>36427</v>
      </c>
      <c r="K83" s="123">
        <f t="shared" ref="K83:K85" si="6">(I83/H83)*100</f>
        <v>100.8</v>
      </c>
      <c r="L83" s="71">
        <f t="shared" si="5"/>
        <v>69.179454800010973</v>
      </c>
    </row>
    <row r="84" spans="1:12" s="25" customFormat="1" ht="22.5" x14ac:dyDescent="0.25">
      <c r="A84" s="5" t="s">
        <v>110</v>
      </c>
      <c r="B84" s="104">
        <v>31000000</v>
      </c>
      <c r="C84" s="77">
        <v>0</v>
      </c>
      <c r="D84" s="67">
        <v>0</v>
      </c>
      <c r="E84" s="80">
        <v>0</v>
      </c>
      <c r="F84" s="68">
        <v>0</v>
      </c>
      <c r="G84" s="59">
        <v>0</v>
      </c>
      <c r="H84" s="69">
        <f>H85</f>
        <v>25000</v>
      </c>
      <c r="I84" s="67">
        <f>I85</f>
        <v>25200</v>
      </c>
      <c r="J84" s="80">
        <v>0</v>
      </c>
      <c r="K84" s="123">
        <f t="shared" si="6"/>
        <v>100.8</v>
      </c>
      <c r="L84" s="71">
        <v>0</v>
      </c>
    </row>
    <row r="85" spans="1:12" s="25" customFormat="1" ht="45" x14ac:dyDescent="0.25">
      <c r="A85" s="5" t="s">
        <v>111</v>
      </c>
      <c r="B85" s="103">
        <v>31030000</v>
      </c>
      <c r="C85" s="77">
        <v>0</v>
      </c>
      <c r="D85" s="67">
        <v>0</v>
      </c>
      <c r="E85" s="80">
        <v>0</v>
      </c>
      <c r="F85" s="68">
        <v>0</v>
      </c>
      <c r="G85" s="59">
        <v>0</v>
      </c>
      <c r="H85" s="69">
        <v>25000</v>
      </c>
      <c r="I85" s="67">
        <v>25200</v>
      </c>
      <c r="J85" s="80">
        <v>0</v>
      </c>
      <c r="K85" s="123">
        <f t="shared" si="6"/>
        <v>100.8</v>
      </c>
      <c r="L85" s="71">
        <v>0</v>
      </c>
    </row>
    <row r="86" spans="1:12" ht="23.25" x14ac:dyDescent="0.25">
      <c r="A86" s="23" t="s">
        <v>81</v>
      </c>
      <c r="B86" s="103">
        <v>33000000</v>
      </c>
      <c r="C86" s="77">
        <v>0</v>
      </c>
      <c r="D86" s="67">
        <v>0</v>
      </c>
      <c r="E86" s="67">
        <f>E87</f>
        <v>0</v>
      </c>
      <c r="F86" s="68">
        <v>0</v>
      </c>
      <c r="G86" s="59">
        <v>0</v>
      </c>
      <c r="H86" s="69">
        <f t="shared" ref="H86:J87" si="7">H87</f>
        <v>0</v>
      </c>
      <c r="I86" s="67">
        <f t="shared" si="7"/>
        <v>0</v>
      </c>
      <c r="J86" s="67">
        <f t="shared" si="7"/>
        <v>36427</v>
      </c>
      <c r="K86" s="70">
        <v>0</v>
      </c>
      <c r="L86" s="71">
        <f t="shared" si="5"/>
        <v>0</v>
      </c>
    </row>
    <row r="87" spans="1:12" x14ac:dyDescent="0.25">
      <c r="A87" s="24" t="s">
        <v>82</v>
      </c>
      <c r="B87" s="105">
        <v>33010000</v>
      </c>
      <c r="C87" s="77">
        <v>0</v>
      </c>
      <c r="D87" s="67">
        <v>0</v>
      </c>
      <c r="E87" s="94">
        <f>E88</f>
        <v>0</v>
      </c>
      <c r="F87" s="68">
        <v>0</v>
      </c>
      <c r="G87" s="59">
        <v>0</v>
      </c>
      <c r="H87" s="69">
        <f t="shared" si="7"/>
        <v>0</v>
      </c>
      <c r="I87" s="67">
        <f t="shared" si="7"/>
        <v>0</v>
      </c>
      <c r="J87" s="67">
        <f t="shared" si="7"/>
        <v>36427</v>
      </c>
      <c r="K87" s="70">
        <v>0</v>
      </c>
      <c r="L87" s="71">
        <f t="shared" si="5"/>
        <v>0</v>
      </c>
    </row>
    <row r="88" spans="1:12" ht="68.25" x14ac:dyDescent="0.25">
      <c r="A88" s="23" t="s">
        <v>83</v>
      </c>
      <c r="B88" s="103">
        <v>33010100</v>
      </c>
      <c r="C88" s="77">
        <v>0</v>
      </c>
      <c r="D88" s="67">
        <v>0</v>
      </c>
      <c r="E88" s="67">
        <v>0</v>
      </c>
      <c r="F88" s="68">
        <v>0</v>
      </c>
      <c r="G88" s="59">
        <v>0</v>
      </c>
      <c r="H88" s="69">
        <v>0</v>
      </c>
      <c r="I88" s="67">
        <v>0</v>
      </c>
      <c r="J88" s="67">
        <v>36427</v>
      </c>
      <c r="K88" s="70">
        <v>0</v>
      </c>
      <c r="L88" s="71">
        <f t="shared" si="5"/>
        <v>0</v>
      </c>
    </row>
    <row r="89" spans="1:12" x14ac:dyDescent="0.25">
      <c r="A89" s="4" t="s">
        <v>55</v>
      </c>
      <c r="B89" s="104">
        <v>40000000</v>
      </c>
      <c r="C89" s="55">
        <f>C90</f>
        <v>46464709</v>
      </c>
      <c r="D89" s="55">
        <f>D90</f>
        <v>24890735</v>
      </c>
      <c r="E89" s="55">
        <f>E90</f>
        <v>22468425</v>
      </c>
      <c r="F89" s="68">
        <f t="shared" ref="F89:F106" si="8">(D89/C89)*100</f>
        <v>53.569118446432107</v>
      </c>
      <c r="G89" s="59">
        <f t="shared" ref="G89:G104" si="9">(D89/E89)*100</f>
        <v>110.78095149081433</v>
      </c>
      <c r="H89" s="95">
        <v>0</v>
      </c>
      <c r="I89" s="96">
        <v>0</v>
      </c>
      <c r="J89" s="96">
        <v>0</v>
      </c>
      <c r="K89" s="70">
        <v>0</v>
      </c>
      <c r="L89" s="71">
        <v>0</v>
      </c>
    </row>
    <row r="90" spans="1:12" ht="23.45" customHeight="1" x14ac:dyDescent="0.25">
      <c r="A90" s="4" t="s">
        <v>56</v>
      </c>
      <c r="B90" s="104">
        <v>41000000</v>
      </c>
      <c r="C90" s="55">
        <f>C91+C93+C96+C99</f>
        <v>46464709</v>
      </c>
      <c r="D90" s="55">
        <f>D91+D93+D96+D99</f>
        <v>24890735</v>
      </c>
      <c r="E90" s="55">
        <f>E91+E93+E96+E99</f>
        <v>22468425</v>
      </c>
      <c r="F90" s="68">
        <f t="shared" si="8"/>
        <v>53.569118446432107</v>
      </c>
      <c r="G90" s="59">
        <f t="shared" si="9"/>
        <v>110.78095149081433</v>
      </c>
      <c r="H90" s="95">
        <v>0</v>
      </c>
      <c r="I90" s="96">
        <v>0</v>
      </c>
      <c r="J90" s="96">
        <v>0</v>
      </c>
      <c r="K90" s="70">
        <v>0</v>
      </c>
      <c r="L90" s="71">
        <v>0</v>
      </c>
    </row>
    <row r="91" spans="1:12" x14ac:dyDescent="0.25">
      <c r="A91" s="13" t="s">
        <v>67</v>
      </c>
      <c r="B91" s="102">
        <v>41020000</v>
      </c>
      <c r="C91" s="72">
        <f>C92</f>
        <v>24442100</v>
      </c>
      <c r="D91" s="72">
        <f>D92</f>
        <v>12220800</v>
      </c>
      <c r="E91" s="72">
        <f>E92</f>
        <v>10141800</v>
      </c>
      <c r="F91" s="68">
        <f t="shared" si="8"/>
        <v>49.998977174629019</v>
      </c>
      <c r="G91" s="59">
        <f t="shared" si="9"/>
        <v>120.49931964739986</v>
      </c>
      <c r="H91" s="97">
        <v>0</v>
      </c>
      <c r="I91" s="98">
        <v>0</v>
      </c>
      <c r="J91" s="98">
        <v>0</v>
      </c>
      <c r="K91" s="70">
        <v>0</v>
      </c>
      <c r="L91" s="71">
        <v>0</v>
      </c>
    </row>
    <row r="92" spans="1:12" x14ac:dyDescent="0.25">
      <c r="A92" s="5" t="s">
        <v>57</v>
      </c>
      <c r="B92" s="103">
        <v>41020100</v>
      </c>
      <c r="C92" s="66">
        <v>24442100</v>
      </c>
      <c r="D92" s="81">
        <v>12220800</v>
      </c>
      <c r="E92" s="81">
        <v>10141800</v>
      </c>
      <c r="F92" s="68">
        <f t="shared" si="8"/>
        <v>49.998977174629019</v>
      </c>
      <c r="G92" s="59">
        <f t="shared" si="9"/>
        <v>120.49931964739986</v>
      </c>
      <c r="H92" s="99">
        <v>0</v>
      </c>
      <c r="I92" s="81">
        <v>0</v>
      </c>
      <c r="J92" s="81">
        <v>0</v>
      </c>
      <c r="K92" s="70">
        <v>0</v>
      </c>
      <c r="L92" s="71">
        <v>0</v>
      </c>
    </row>
    <row r="93" spans="1:12" x14ac:dyDescent="0.25">
      <c r="A93" s="13" t="s">
        <v>75</v>
      </c>
      <c r="B93" s="102">
        <v>41030000</v>
      </c>
      <c r="C93" s="72">
        <f>C94+C95</f>
        <v>16797400</v>
      </c>
      <c r="D93" s="72">
        <f>D94+D95</f>
        <v>9717700</v>
      </c>
      <c r="E93" s="72">
        <f>E94+E95</f>
        <v>10471700</v>
      </c>
      <c r="F93" s="68">
        <f t="shared" si="8"/>
        <v>57.852405729458134</v>
      </c>
      <c r="G93" s="59">
        <f t="shared" si="9"/>
        <v>92.799640937001641</v>
      </c>
      <c r="H93" s="97">
        <v>0</v>
      </c>
      <c r="I93" s="98">
        <v>0</v>
      </c>
      <c r="J93" s="98">
        <v>0</v>
      </c>
      <c r="K93" s="70">
        <v>0</v>
      </c>
      <c r="L93" s="71">
        <v>0</v>
      </c>
    </row>
    <row r="94" spans="1:12" ht="22.5" x14ac:dyDescent="0.25">
      <c r="A94" s="5" t="s">
        <v>88</v>
      </c>
      <c r="B94" s="103">
        <v>41033900</v>
      </c>
      <c r="C94" s="66">
        <v>16797400</v>
      </c>
      <c r="D94" s="81">
        <v>9717700</v>
      </c>
      <c r="E94" s="81">
        <v>7859300</v>
      </c>
      <c r="F94" s="68">
        <f t="shared" si="8"/>
        <v>57.852405729458134</v>
      </c>
      <c r="G94" s="59">
        <f t="shared" si="9"/>
        <v>123.64587176975049</v>
      </c>
      <c r="H94" s="99">
        <v>0</v>
      </c>
      <c r="I94" s="81">
        <v>0</v>
      </c>
      <c r="J94" s="81">
        <v>0</v>
      </c>
      <c r="K94" s="70">
        <v>0</v>
      </c>
      <c r="L94" s="71">
        <v>0</v>
      </c>
    </row>
    <row r="95" spans="1:12" ht="22.5" x14ac:dyDescent="0.25">
      <c r="A95" s="5" t="s">
        <v>87</v>
      </c>
      <c r="B95" s="103">
        <v>41034200</v>
      </c>
      <c r="C95" s="66">
        <v>0</v>
      </c>
      <c r="D95" s="81">
        <v>0</v>
      </c>
      <c r="E95" s="81">
        <v>2612400</v>
      </c>
      <c r="F95" s="68">
        <v>0</v>
      </c>
      <c r="G95" s="59">
        <f t="shared" si="9"/>
        <v>0</v>
      </c>
      <c r="H95" s="99">
        <v>0</v>
      </c>
      <c r="I95" s="81">
        <v>0</v>
      </c>
      <c r="J95" s="81">
        <v>0</v>
      </c>
      <c r="K95" s="70">
        <v>0</v>
      </c>
      <c r="L95" s="71">
        <v>0</v>
      </c>
    </row>
    <row r="96" spans="1:12" x14ac:dyDescent="0.25">
      <c r="A96" s="13" t="s">
        <v>76</v>
      </c>
      <c r="B96" s="102">
        <v>41040000</v>
      </c>
      <c r="C96" s="72">
        <f>C97+C98</f>
        <v>3307257</v>
      </c>
      <c r="D96" s="72">
        <f>D97+D98</f>
        <v>2097857</v>
      </c>
      <c r="E96" s="72">
        <f>E97</f>
        <v>902592</v>
      </c>
      <c r="F96" s="68">
        <f t="shared" si="8"/>
        <v>63.431931658168686</v>
      </c>
      <c r="G96" s="59">
        <f t="shared" si="9"/>
        <v>232.42583581507481</v>
      </c>
      <c r="H96" s="97">
        <v>0</v>
      </c>
      <c r="I96" s="98">
        <v>0</v>
      </c>
      <c r="J96" s="98">
        <v>0</v>
      </c>
      <c r="K96" s="70">
        <v>0</v>
      </c>
      <c r="L96" s="71">
        <v>0</v>
      </c>
    </row>
    <row r="97" spans="1:14" ht="67.5" x14ac:dyDescent="0.25">
      <c r="A97" s="5" t="s">
        <v>90</v>
      </c>
      <c r="B97" s="103">
        <v>41040200</v>
      </c>
      <c r="C97" s="66">
        <v>2418400</v>
      </c>
      <c r="D97" s="67">
        <v>1209000</v>
      </c>
      <c r="E97" s="67">
        <v>902592</v>
      </c>
      <c r="F97" s="68">
        <f t="shared" si="8"/>
        <v>49.991730069467415</v>
      </c>
      <c r="G97" s="59">
        <f t="shared" si="9"/>
        <v>133.94756434801107</v>
      </c>
      <c r="H97" s="69">
        <v>0</v>
      </c>
      <c r="I97" s="67">
        <v>0</v>
      </c>
      <c r="J97" s="67">
        <v>0</v>
      </c>
      <c r="K97" s="70">
        <v>0</v>
      </c>
      <c r="L97" s="71">
        <v>0</v>
      </c>
    </row>
    <row r="98" spans="1:14" s="25" customFormat="1" x14ac:dyDescent="0.25">
      <c r="A98" s="5" t="s">
        <v>120</v>
      </c>
      <c r="B98" s="103">
        <v>41040400</v>
      </c>
      <c r="C98" s="66">
        <v>888857</v>
      </c>
      <c r="D98" s="67">
        <v>888857</v>
      </c>
      <c r="E98" s="67">
        <v>0</v>
      </c>
      <c r="F98" s="68">
        <v>0</v>
      </c>
      <c r="G98" s="59">
        <v>0</v>
      </c>
      <c r="H98" s="69">
        <v>0</v>
      </c>
      <c r="I98" s="67">
        <v>0</v>
      </c>
      <c r="J98" s="67">
        <v>0</v>
      </c>
      <c r="K98" s="70">
        <v>0</v>
      </c>
      <c r="L98" s="71">
        <v>0</v>
      </c>
    </row>
    <row r="99" spans="1:14" x14ac:dyDescent="0.25">
      <c r="A99" s="13" t="s">
        <v>74</v>
      </c>
      <c r="B99" s="102">
        <v>41050000</v>
      </c>
      <c r="C99" s="72">
        <f>C100+C104+C102+C105+C106</f>
        <v>1917952</v>
      </c>
      <c r="D99" s="72">
        <f>D100+D104+D102+D106+D105</f>
        <v>854378</v>
      </c>
      <c r="E99" s="72">
        <f>E100+E104+E101+E102+E103+E105+E106</f>
        <v>952333</v>
      </c>
      <c r="F99" s="68">
        <f t="shared" si="8"/>
        <v>44.546370294981315</v>
      </c>
      <c r="G99" s="59">
        <f t="shared" si="9"/>
        <v>89.714207110328005</v>
      </c>
      <c r="H99" s="97">
        <v>0</v>
      </c>
      <c r="I99" s="98">
        <v>0</v>
      </c>
      <c r="J99" s="98">
        <v>0</v>
      </c>
      <c r="K99" s="70">
        <v>0</v>
      </c>
      <c r="L99" s="71">
        <v>0</v>
      </c>
    </row>
    <row r="100" spans="1:14" ht="45.75" x14ac:dyDescent="0.25">
      <c r="A100" s="23" t="s">
        <v>85</v>
      </c>
      <c r="B100" s="103">
        <v>41051000</v>
      </c>
      <c r="C100" s="66">
        <v>1374000</v>
      </c>
      <c r="D100" s="67">
        <v>566629</v>
      </c>
      <c r="E100" s="67">
        <v>403295</v>
      </c>
      <c r="F100" s="68">
        <f t="shared" si="8"/>
        <v>41.239374090247452</v>
      </c>
      <c r="G100" s="59">
        <f t="shared" si="9"/>
        <v>140.49988222021102</v>
      </c>
      <c r="H100" s="66">
        <v>0</v>
      </c>
      <c r="I100" s="66">
        <v>0</v>
      </c>
      <c r="J100" s="66">
        <v>0</v>
      </c>
      <c r="K100" s="70">
        <v>0</v>
      </c>
      <c r="L100" s="71">
        <v>0</v>
      </c>
    </row>
    <row r="101" spans="1:14" s="25" customFormat="1" x14ac:dyDescent="0.25">
      <c r="A101" s="23"/>
      <c r="B101" s="103">
        <v>41051100</v>
      </c>
      <c r="C101" s="66"/>
      <c r="D101" s="67"/>
      <c r="E101" s="67">
        <v>153000</v>
      </c>
      <c r="F101" s="68"/>
      <c r="G101" s="59">
        <v>0</v>
      </c>
      <c r="H101" s="66"/>
      <c r="I101" s="66"/>
      <c r="J101" s="66"/>
      <c r="K101" s="70"/>
      <c r="L101" s="71"/>
    </row>
    <row r="102" spans="1:14" s="25" customFormat="1" ht="57" x14ac:dyDescent="0.25">
      <c r="A102" s="23" t="s">
        <v>108</v>
      </c>
      <c r="B102" s="103">
        <v>41051200</v>
      </c>
      <c r="C102" s="66">
        <v>183612</v>
      </c>
      <c r="D102" s="67">
        <v>79099</v>
      </c>
      <c r="E102" s="67">
        <v>9054</v>
      </c>
      <c r="F102" s="68">
        <f t="shared" si="8"/>
        <v>43.079428359802193</v>
      </c>
      <c r="G102" s="59">
        <v>0</v>
      </c>
      <c r="H102" s="66">
        <v>0</v>
      </c>
      <c r="I102" s="66">
        <v>0</v>
      </c>
      <c r="J102" s="66">
        <v>0</v>
      </c>
      <c r="K102" s="70">
        <v>0</v>
      </c>
      <c r="L102" s="71">
        <v>0</v>
      </c>
    </row>
    <row r="103" spans="1:14" s="25" customFormat="1" x14ac:dyDescent="0.25">
      <c r="A103" s="23"/>
      <c r="B103" s="103">
        <v>41051400</v>
      </c>
      <c r="C103" s="66"/>
      <c r="D103" s="67"/>
      <c r="E103" s="67">
        <v>74730</v>
      </c>
      <c r="F103" s="68"/>
      <c r="G103" s="59">
        <v>0</v>
      </c>
      <c r="H103" s="66"/>
      <c r="I103" s="66"/>
      <c r="J103" s="66"/>
      <c r="K103" s="70"/>
      <c r="L103" s="71"/>
    </row>
    <row r="104" spans="1:14" ht="45" x14ac:dyDescent="0.25">
      <c r="A104" s="5" t="s">
        <v>58</v>
      </c>
      <c r="B104" s="103">
        <v>41051500</v>
      </c>
      <c r="C104" s="66">
        <v>0</v>
      </c>
      <c r="D104" s="67">
        <v>0</v>
      </c>
      <c r="E104" s="67">
        <v>44154</v>
      </c>
      <c r="F104" s="68">
        <v>0</v>
      </c>
      <c r="G104" s="59">
        <f t="shared" si="9"/>
        <v>0</v>
      </c>
      <c r="H104" s="66">
        <v>0</v>
      </c>
      <c r="I104" s="66">
        <v>0</v>
      </c>
      <c r="J104" s="66">
        <v>0</v>
      </c>
      <c r="K104" s="70">
        <v>0</v>
      </c>
      <c r="L104" s="71">
        <v>0</v>
      </c>
    </row>
    <row r="105" spans="1:14" s="25" customFormat="1" x14ac:dyDescent="0.25">
      <c r="A105" s="5" t="s">
        <v>68</v>
      </c>
      <c r="B105" s="103">
        <v>41053900</v>
      </c>
      <c r="C105" s="66">
        <v>176340</v>
      </c>
      <c r="D105" s="67">
        <v>24650</v>
      </c>
      <c r="E105" s="67">
        <v>200000</v>
      </c>
      <c r="F105" s="68">
        <f t="shared" si="8"/>
        <v>13.978677554723829</v>
      </c>
      <c r="G105" s="59">
        <v>0</v>
      </c>
      <c r="H105" s="66">
        <v>0</v>
      </c>
      <c r="I105" s="66">
        <v>0</v>
      </c>
      <c r="J105" s="66">
        <v>0</v>
      </c>
      <c r="K105" s="70">
        <v>0</v>
      </c>
      <c r="L105" s="71">
        <v>0</v>
      </c>
    </row>
    <row r="106" spans="1:14" s="25" customFormat="1" ht="56.25" x14ac:dyDescent="0.25">
      <c r="A106" s="5" t="s">
        <v>109</v>
      </c>
      <c r="B106" s="103">
        <v>41055000</v>
      </c>
      <c r="C106" s="66">
        <v>184000</v>
      </c>
      <c r="D106" s="67">
        <v>184000</v>
      </c>
      <c r="E106" s="67">
        <v>68100</v>
      </c>
      <c r="F106" s="68">
        <f t="shared" si="8"/>
        <v>100</v>
      </c>
      <c r="G106" s="59">
        <v>0</v>
      </c>
      <c r="H106" s="66">
        <v>0</v>
      </c>
      <c r="I106" s="66">
        <v>0</v>
      </c>
      <c r="J106" s="66">
        <v>0</v>
      </c>
      <c r="K106" s="70">
        <v>0</v>
      </c>
      <c r="L106" s="71">
        <v>0</v>
      </c>
    </row>
    <row r="107" spans="1:14" x14ac:dyDescent="0.25">
      <c r="A107" s="4" t="s">
        <v>53</v>
      </c>
      <c r="B107" s="104">
        <v>50000000</v>
      </c>
      <c r="C107" s="55">
        <v>0</v>
      </c>
      <c r="D107" s="96">
        <v>0</v>
      </c>
      <c r="E107" s="96">
        <v>0</v>
      </c>
      <c r="F107" s="68">
        <v>0</v>
      </c>
      <c r="G107" s="59">
        <v>0</v>
      </c>
      <c r="H107" s="93">
        <f>H108</f>
        <v>10000</v>
      </c>
      <c r="I107" s="93">
        <f t="shared" ref="I107:J107" si="10">I108</f>
        <v>3900</v>
      </c>
      <c r="J107" s="93">
        <f t="shared" si="10"/>
        <v>5150</v>
      </c>
      <c r="K107" s="123">
        <f t="shared" ref="K107:K108" si="11">(I107/H107)*100</f>
        <v>39</v>
      </c>
      <c r="L107" s="71">
        <f t="shared" ref="L107:L108" si="12">(I107/J107)*100</f>
        <v>75.728155339805824</v>
      </c>
    </row>
    <row r="108" spans="1:14" ht="45" x14ac:dyDescent="0.25">
      <c r="A108" s="5" t="s">
        <v>54</v>
      </c>
      <c r="B108" s="103">
        <v>50110000</v>
      </c>
      <c r="C108" s="66">
        <v>0</v>
      </c>
      <c r="D108" s="67">
        <v>0</v>
      </c>
      <c r="E108" s="67">
        <v>0</v>
      </c>
      <c r="F108" s="68">
        <v>0</v>
      </c>
      <c r="G108" s="59">
        <v>0</v>
      </c>
      <c r="H108" s="69">
        <v>10000</v>
      </c>
      <c r="I108" s="67">
        <v>3900</v>
      </c>
      <c r="J108" s="67">
        <v>5150</v>
      </c>
      <c r="K108" s="123">
        <f t="shared" si="11"/>
        <v>39</v>
      </c>
      <c r="L108" s="71">
        <f t="shared" si="12"/>
        <v>75.728155339805824</v>
      </c>
    </row>
    <row r="109" spans="1:14" s="25" customFormat="1" ht="25.5" x14ac:dyDescent="0.25">
      <c r="A109" s="53" t="s">
        <v>124</v>
      </c>
      <c r="B109" s="103"/>
      <c r="C109" s="55">
        <f>C16+C60</f>
        <v>23995175</v>
      </c>
      <c r="D109" s="55">
        <f>D16+D60</f>
        <v>11255778</v>
      </c>
      <c r="E109" s="55">
        <f>E16+E60</f>
        <v>8786372</v>
      </c>
      <c r="F109" s="58">
        <f t="shared" ref="F109" si="13">(D109/C109)*100</f>
        <v>46.90850556413946</v>
      </c>
      <c r="G109" s="59">
        <f t="shared" ref="G109" si="14">(D109/E109)*100</f>
        <v>128.10495617531333</v>
      </c>
      <c r="H109" s="55">
        <f>H16+H60+H83+H108</f>
        <v>26976345</v>
      </c>
      <c r="I109" s="55">
        <f>I16+I60+I83+I108</f>
        <v>26118073</v>
      </c>
      <c r="J109" s="60">
        <f>J16+J60+J83+J108</f>
        <v>677684</v>
      </c>
      <c r="K109" s="123">
        <f t="shared" ref="K109" si="15">(I109/H109)*100</f>
        <v>96.818427403712406</v>
      </c>
      <c r="L109" s="122" t="s">
        <v>134</v>
      </c>
    </row>
    <row r="110" spans="1:14" ht="23.25" customHeight="1" x14ac:dyDescent="0.25">
      <c r="A110" s="54" t="s">
        <v>77</v>
      </c>
      <c r="B110" s="104"/>
      <c r="C110" s="56">
        <f>C107+C89+C60+C16</f>
        <v>70459884</v>
      </c>
      <c r="D110" s="56">
        <f>D107+D89+D60+D16</f>
        <v>36146513</v>
      </c>
      <c r="E110" s="56">
        <f>E107+E89+E60+E16</f>
        <v>31254797</v>
      </c>
      <c r="F110" s="57">
        <f>(D110/C110)*100</f>
        <v>51.300840915378174</v>
      </c>
      <c r="G110" s="58">
        <f>(D110/E110)*100</f>
        <v>115.65108869528092</v>
      </c>
      <c r="H110" s="56">
        <f>H107+H89+H60+H16+H83</f>
        <v>26976345</v>
      </c>
      <c r="I110" s="56">
        <f>I107+I89+I60+I16+I83</f>
        <v>26118073</v>
      </c>
      <c r="J110" s="56">
        <f>J107+J89+J60+J16+J83</f>
        <v>677684</v>
      </c>
      <c r="K110" s="57">
        <f>(I110/H110)*100</f>
        <v>96.818427403712406</v>
      </c>
      <c r="L110" s="122" t="s">
        <v>134</v>
      </c>
      <c r="N110" s="64"/>
    </row>
    <row r="111" spans="1:14" x14ac:dyDescent="0.25">
      <c r="A111" s="18"/>
      <c r="B111" s="19"/>
      <c r="C111" s="20"/>
      <c r="D111" s="20"/>
      <c r="E111" s="20"/>
      <c r="F111" s="20"/>
      <c r="G111" s="21"/>
      <c r="H111" s="20"/>
      <c r="I111" s="22"/>
      <c r="J111" s="22"/>
      <c r="K111" s="22"/>
      <c r="L111" s="21"/>
    </row>
    <row r="112" spans="1:14" x14ac:dyDescent="0.25">
      <c r="A112" s="124" t="s">
        <v>126</v>
      </c>
      <c r="B112" s="125"/>
      <c r="C112" s="125"/>
      <c r="D112" s="125"/>
      <c r="E112" s="125"/>
      <c r="F112" s="125"/>
      <c r="G112" s="125"/>
      <c r="H112" s="125"/>
      <c r="I112" s="125"/>
      <c r="J112" s="125"/>
      <c r="K112" s="125"/>
      <c r="L112" s="126"/>
    </row>
    <row r="113" spans="1:12" ht="15.75" x14ac:dyDescent="0.25">
      <c r="A113" s="28" t="s">
        <v>112</v>
      </c>
      <c r="B113" s="106" t="s">
        <v>119</v>
      </c>
      <c r="C113" s="52">
        <v>10141750</v>
      </c>
      <c r="D113" s="65">
        <v>5024760</v>
      </c>
      <c r="E113" s="65">
        <v>4363625</v>
      </c>
      <c r="F113" s="108">
        <f>(D113/C113)*100</f>
        <v>49.545295437177998</v>
      </c>
      <c r="G113" s="108">
        <f>(D113/E113)*100</f>
        <v>115.15104987252572</v>
      </c>
      <c r="H113" s="65">
        <f>17300+25000</f>
        <v>42300</v>
      </c>
      <c r="I113" s="65">
        <f>17300+8200</f>
        <v>25500</v>
      </c>
      <c r="J113" s="65">
        <v>42000</v>
      </c>
      <c r="K113" s="108">
        <f>(I113/H113)*100</f>
        <v>60.283687943262407</v>
      </c>
      <c r="L113" s="108">
        <f>(I113/J113)*100</f>
        <v>60.714285714285708</v>
      </c>
    </row>
    <row r="114" spans="1:12" ht="25.5" x14ac:dyDescent="0.25">
      <c r="A114" s="30" t="s">
        <v>113</v>
      </c>
      <c r="B114" s="107">
        <v>1000</v>
      </c>
      <c r="C114" s="65">
        <v>45741305</v>
      </c>
      <c r="D114" s="65">
        <v>23141776</v>
      </c>
      <c r="E114" s="65">
        <v>17899935</v>
      </c>
      <c r="F114" s="108">
        <f t="shared" ref="F114:F121" si="16">(D114/C114)*100</f>
        <v>50.592732323662389</v>
      </c>
      <c r="G114" s="108">
        <f t="shared" ref="G114:G122" si="17">(D114/E114)*100</f>
        <v>129.28413427199595</v>
      </c>
      <c r="H114" s="65">
        <v>26067389</v>
      </c>
      <c r="I114" s="65">
        <v>25338747</v>
      </c>
      <c r="J114" s="65">
        <v>696545</v>
      </c>
      <c r="K114" s="108">
        <f t="shared" ref="K114:K124" si="18">(I114/H114)*100</f>
        <v>97.204775668172985</v>
      </c>
      <c r="L114" s="122" t="s">
        <v>137</v>
      </c>
    </row>
    <row r="115" spans="1:12" x14ac:dyDescent="0.25">
      <c r="A115" s="30" t="s">
        <v>114</v>
      </c>
      <c r="B115" s="107">
        <v>2000</v>
      </c>
      <c r="C115" s="65">
        <v>5548885</v>
      </c>
      <c r="D115" s="65">
        <v>3804282</v>
      </c>
      <c r="E115" s="65">
        <v>902276</v>
      </c>
      <c r="F115" s="108">
        <f t="shared" si="16"/>
        <v>68.559395265895759</v>
      </c>
      <c r="G115" s="108">
        <f t="shared" si="17"/>
        <v>421.63174017706336</v>
      </c>
      <c r="H115" s="65">
        <f>648400</f>
        <v>648400</v>
      </c>
      <c r="I115" s="65">
        <v>648400</v>
      </c>
      <c r="J115" s="65">
        <v>199400</v>
      </c>
      <c r="K115" s="108">
        <f t="shared" si="18"/>
        <v>100</v>
      </c>
      <c r="L115" s="108">
        <f t="shared" ref="L115:L120" si="19">(I115/J115)*100</f>
        <v>325.1755265797392</v>
      </c>
    </row>
    <row r="116" spans="1:12" ht="29.25" x14ac:dyDescent="0.25">
      <c r="A116" s="31" t="s">
        <v>115</v>
      </c>
      <c r="B116" s="107">
        <v>3000</v>
      </c>
      <c r="C116" s="65">
        <v>3345950</v>
      </c>
      <c r="D116" s="65">
        <v>1606584</v>
      </c>
      <c r="E116" s="65">
        <v>1308183</v>
      </c>
      <c r="F116" s="108">
        <f t="shared" si="16"/>
        <v>48.015780271671723</v>
      </c>
      <c r="G116" s="108">
        <f t="shared" si="17"/>
        <v>122.81034075507785</v>
      </c>
      <c r="H116" s="65">
        <v>391664</v>
      </c>
      <c r="I116" s="65">
        <v>381664</v>
      </c>
      <c r="J116" s="65">
        <v>17400</v>
      </c>
      <c r="K116" s="108">
        <f t="shared" si="18"/>
        <v>97.446791127088531</v>
      </c>
      <c r="L116" s="122" t="s">
        <v>135</v>
      </c>
    </row>
    <row r="117" spans="1:12" ht="25.5" x14ac:dyDescent="0.25">
      <c r="A117" s="30" t="s">
        <v>116</v>
      </c>
      <c r="B117" s="107">
        <v>4000</v>
      </c>
      <c r="C117" s="65">
        <v>3450455</v>
      </c>
      <c r="D117" s="65">
        <v>1596740</v>
      </c>
      <c r="E117" s="65">
        <v>1421275</v>
      </c>
      <c r="F117" s="108">
        <f t="shared" si="16"/>
        <v>46.276215745459659</v>
      </c>
      <c r="G117" s="108">
        <f t="shared" si="17"/>
        <v>112.34560517844893</v>
      </c>
      <c r="H117" s="65">
        <v>435101</v>
      </c>
      <c r="I117" s="65">
        <v>434022</v>
      </c>
      <c r="J117" s="65">
        <v>25723</v>
      </c>
      <c r="K117" s="108">
        <f t="shared" si="18"/>
        <v>99.752011601903916</v>
      </c>
      <c r="L117" s="122" t="s">
        <v>136</v>
      </c>
    </row>
    <row r="118" spans="1:12" x14ac:dyDescent="0.25">
      <c r="A118" s="30" t="s">
        <v>117</v>
      </c>
      <c r="B118" s="107">
        <v>5000</v>
      </c>
      <c r="C118" s="65">
        <v>2901129</v>
      </c>
      <c r="D118" s="65">
        <v>1428189</v>
      </c>
      <c r="E118" s="65">
        <v>0</v>
      </c>
      <c r="F118" s="108">
        <f t="shared" si="16"/>
        <v>49.228731297367332</v>
      </c>
      <c r="G118" s="108">
        <v>0</v>
      </c>
      <c r="H118" s="65">
        <f>100000</f>
        <v>100000</v>
      </c>
      <c r="I118" s="65">
        <v>65901</v>
      </c>
      <c r="J118" s="65">
        <v>0</v>
      </c>
      <c r="K118" s="108">
        <f t="shared" si="18"/>
        <v>65.900999999999996</v>
      </c>
      <c r="L118" s="108">
        <v>0</v>
      </c>
    </row>
    <row r="119" spans="1:12" ht="29.25" x14ac:dyDescent="0.25">
      <c r="A119" s="31" t="s">
        <v>118</v>
      </c>
      <c r="B119" s="107">
        <v>6000</v>
      </c>
      <c r="C119" s="65">
        <v>1815431</v>
      </c>
      <c r="D119" s="65">
        <v>912839</v>
      </c>
      <c r="E119" s="65">
        <v>981745</v>
      </c>
      <c r="F119" s="108">
        <f t="shared" si="16"/>
        <v>50.282219483968269</v>
      </c>
      <c r="G119" s="108">
        <f t="shared" si="17"/>
        <v>92.98127314119246</v>
      </c>
      <c r="H119" s="65">
        <v>316000</v>
      </c>
      <c r="I119" s="65">
        <v>0</v>
      </c>
      <c r="J119" s="65">
        <v>72900</v>
      </c>
      <c r="K119" s="108">
        <f t="shared" si="18"/>
        <v>0</v>
      </c>
      <c r="L119" s="108">
        <f t="shared" si="19"/>
        <v>0</v>
      </c>
    </row>
    <row r="120" spans="1:12" x14ac:dyDescent="0.25">
      <c r="A120" s="30" t="s">
        <v>121</v>
      </c>
      <c r="B120" s="107">
        <v>7000</v>
      </c>
      <c r="C120" s="65">
        <v>596000</v>
      </c>
      <c r="D120" s="65">
        <v>238400</v>
      </c>
      <c r="E120" s="65">
        <v>23900</v>
      </c>
      <c r="F120" s="108">
        <f t="shared" si="16"/>
        <v>40</v>
      </c>
      <c r="G120" s="108">
        <v>0</v>
      </c>
      <c r="H120" s="65">
        <v>853972</v>
      </c>
      <c r="I120" s="65">
        <v>830247</v>
      </c>
      <c r="J120" s="65">
        <v>113423</v>
      </c>
      <c r="K120" s="108">
        <f t="shared" si="18"/>
        <v>97.221805867171284</v>
      </c>
      <c r="L120" s="108">
        <f t="shared" si="19"/>
        <v>731.99174770549189</v>
      </c>
    </row>
    <row r="121" spans="1:12" x14ac:dyDescent="0.25">
      <c r="A121" s="30" t="s">
        <v>122</v>
      </c>
      <c r="B121" s="107">
        <v>8000</v>
      </c>
      <c r="C121" s="65">
        <v>46000</v>
      </c>
      <c r="D121" s="65">
        <v>10980</v>
      </c>
      <c r="E121" s="65">
        <v>3860</v>
      </c>
      <c r="F121" s="108">
        <f t="shared" si="16"/>
        <v>23.869565217391305</v>
      </c>
      <c r="G121" s="108">
        <v>0</v>
      </c>
      <c r="H121" s="65">
        <f>9000</f>
        <v>9000</v>
      </c>
      <c r="I121" s="65">
        <v>0</v>
      </c>
      <c r="J121" s="65">
        <v>0</v>
      </c>
      <c r="K121" s="108">
        <f t="shared" si="18"/>
        <v>0</v>
      </c>
      <c r="L121" s="108">
        <v>0</v>
      </c>
    </row>
    <row r="122" spans="1:12" x14ac:dyDescent="0.25">
      <c r="A122" s="30" t="s">
        <v>123</v>
      </c>
      <c r="B122" s="107">
        <v>9000</v>
      </c>
      <c r="C122" s="65">
        <v>61110</v>
      </c>
      <c r="D122" s="65">
        <v>41110</v>
      </c>
      <c r="E122" s="65">
        <v>3105908</v>
      </c>
      <c r="F122" s="108">
        <v>0</v>
      </c>
      <c r="G122" s="108">
        <f t="shared" si="17"/>
        <v>1.3236064944615231</v>
      </c>
      <c r="H122" s="65"/>
      <c r="I122" s="65"/>
      <c r="J122" s="65"/>
      <c r="K122" s="108"/>
      <c r="L122" s="108">
        <v>0</v>
      </c>
    </row>
    <row r="123" spans="1:12" x14ac:dyDescent="0.25">
      <c r="A123" s="29"/>
      <c r="B123" s="29"/>
      <c r="C123" s="65"/>
      <c r="D123" s="65"/>
      <c r="E123" s="65"/>
      <c r="F123" s="65"/>
      <c r="G123" s="65"/>
      <c r="H123" s="65"/>
      <c r="I123" s="65"/>
      <c r="J123" s="65"/>
      <c r="K123" s="108"/>
      <c r="L123" s="108">
        <v>0</v>
      </c>
    </row>
    <row r="124" spans="1:12" ht="25.5" x14ac:dyDescent="0.25">
      <c r="A124" s="54" t="s">
        <v>77</v>
      </c>
      <c r="B124" s="29"/>
      <c r="C124" s="109">
        <f>SUM(C113:C123)</f>
        <v>73648015</v>
      </c>
      <c r="D124" s="110">
        <f>SUM(D113:D123)</f>
        <v>37805660</v>
      </c>
      <c r="E124" s="110">
        <f>SUM(E113:E123)</f>
        <v>30010707</v>
      </c>
      <c r="F124" s="111">
        <f>(D124/C124)*100</f>
        <v>51.332897431112023</v>
      </c>
      <c r="G124" s="111">
        <f>(D124/E124)*100</f>
        <v>125.97390657940848</v>
      </c>
      <c r="H124" s="112">
        <f>SUM(H113:H122)</f>
        <v>28863826</v>
      </c>
      <c r="I124" s="112">
        <f t="shared" ref="I124:J124" si="20">SUM(I113:I122)</f>
        <v>27724481</v>
      </c>
      <c r="J124" s="112">
        <f t="shared" si="20"/>
        <v>1167391</v>
      </c>
      <c r="K124" s="111">
        <f t="shared" si="18"/>
        <v>96.052688926270548</v>
      </c>
      <c r="L124" s="122" t="s">
        <v>138</v>
      </c>
    </row>
    <row r="125" spans="1:12" x14ac:dyDescent="0.25">
      <c r="I125" s="1"/>
      <c r="J125" s="1"/>
      <c r="K125" s="1"/>
      <c r="L125" s="1"/>
    </row>
    <row r="126" spans="1:12" x14ac:dyDescent="0.25">
      <c r="I126" s="1"/>
      <c r="J126" s="1"/>
      <c r="K126" s="1"/>
      <c r="L126" s="1"/>
    </row>
    <row r="127" spans="1:12" x14ac:dyDescent="0.25">
      <c r="I127" s="1"/>
      <c r="J127" s="1"/>
      <c r="K127" s="1"/>
      <c r="L127" s="1"/>
    </row>
    <row r="128" spans="1:12" ht="18.75" x14ac:dyDescent="0.3">
      <c r="B128" s="118" t="s">
        <v>127</v>
      </c>
      <c r="C128" s="118"/>
      <c r="D128" s="118"/>
      <c r="E128" s="118"/>
      <c r="F128" s="118"/>
      <c r="G128" s="118"/>
      <c r="H128" s="118" t="s">
        <v>128</v>
      </c>
      <c r="I128" s="119"/>
      <c r="J128" s="1"/>
      <c r="K128" s="1"/>
      <c r="L128" s="1"/>
    </row>
    <row r="129" spans="9:12" x14ac:dyDescent="0.25">
      <c r="I129" s="1"/>
      <c r="J129" s="1"/>
      <c r="K129" s="1"/>
      <c r="L129" s="1"/>
    </row>
    <row r="130" spans="9:12" x14ac:dyDescent="0.25">
      <c r="I130" s="1"/>
      <c r="J130" s="1"/>
      <c r="K130" s="1"/>
      <c r="L130" s="1"/>
    </row>
    <row r="131" spans="9:12" x14ac:dyDescent="0.25">
      <c r="I131" s="1"/>
      <c r="J131" s="1"/>
      <c r="K131" s="1"/>
      <c r="L131" s="1"/>
    </row>
    <row r="132" spans="9:12" x14ac:dyDescent="0.25">
      <c r="I132" s="1"/>
      <c r="J132" s="1"/>
      <c r="K132" s="1"/>
      <c r="L132" s="1"/>
    </row>
    <row r="133" spans="9:12" x14ac:dyDescent="0.25">
      <c r="I133" s="1"/>
      <c r="J133" s="1"/>
      <c r="K133" s="1"/>
      <c r="L133" s="1"/>
    </row>
    <row r="134" spans="9:12" x14ac:dyDescent="0.25">
      <c r="I134" s="1"/>
      <c r="J134" s="1"/>
      <c r="K134" s="1"/>
      <c r="L134" s="1"/>
    </row>
    <row r="135" spans="9:12" x14ac:dyDescent="0.25">
      <c r="I135" s="1"/>
      <c r="J135" s="1"/>
      <c r="K135" s="1"/>
      <c r="L135" s="1"/>
    </row>
    <row r="136" spans="9:12" x14ac:dyDescent="0.25">
      <c r="I136" s="1"/>
      <c r="J136" s="1"/>
      <c r="K136" s="1"/>
      <c r="L136" s="1"/>
    </row>
    <row r="137" spans="9:12" x14ac:dyDescent="0.25">
      <c r="I137" s="1"/>
      <c r="J137" s="1"/>
      <c r="K137" s="1"/>
      <c r="L137" s="1"/>
    </row>
    <row r="138" spans="9:12" x14ac:dyDescent="0.25">
      <c r="I138" s="1"/>
      <c r="J138" s="1"/>
      <c r="K138" s="1"/>
      <c r="L138" s="1"/>
    </row>
    <row r="139" spans="9:12" x14ac:dyDescent="0.25">
      <c r="I139" s="1"/>
      <c r="J139" s="1"/>
      <c r="K139" s="1"/>
      <c r="L139" s="1"/>
    </row>
    <row r="140" spans="9:12" x14ac:dyDescent="0.25">
      <c r="I140" s="1"/>
      <c r="J140" s="1"/>
      <c r="K140" s="1"/>
      <c r="L140" s="1"/>
    </row>
    <row r="141" spans="9:12" x14ac:dyDescent="0.25">
      <c r="I141" s="1"/>
      <c r="J141" s="1"/>
      <c r="K141" s="1"/>
      <c r="L141" s="1"/>
    </row>
    <row r="142" spans="9:12" x14ac:dyDescent="0.25">
      <c r="I142" s="1"/>
      <c r="J142" s="1"/>
      <c r="K142" s="1"/>
      <c r="L142" s="1"/>
    </row>
    <row r="143" spans="9:12" x14ac:dyDescent="0.25">
      <c r="I143" s="1"/>
      <c r="J143" s="1"/>
      <c r="K143" s="1"/>
      <c r="L143" s="1"/>
    </row>
    <row r="144" spans="9:12" x14ac:dyDescent="0.25">
      <c r="I144" s="1"/>
      <c r="J144" s="1"/>
      <c r="K144" s="1"/>
      <c r="L144" s="1"/>
    </row>
    <row r="145" spans="9:12" x14ac:dyDescent="0.25">
      <c r="I145" s="1"/>
      <c r="J145" s="1"/>
      <c r="K145" s="1"/>
      <c r="L145" s="1"/>
    </row>
    <row r="146" spans="9:12" x14ac:dyDescent="0.25">
      <c r="I146" s="1"/>
      <c r="J146" s="1"/>
      <c r="K146" s="1"/>
      <c r="L146" s="1"/>
    </row>
    <row r="147" spans="9:12" x14ac:dyDescent="0.25">
      <c r="I147" s="1"/>
      <c r="J147" s="1"/>
      <c r="K147" s="1"/>
      <c r="L147" s="1"/>
    </row>
    <row r="148" spans="9:12" x14ac:dyDescent="0.25">
      <c r="I148" s="1"/>
      <c r="J148" s="1"/>
      <c r="K148" s="1"/>
      <c r="L148" s="1"/>
    </row>
    <row r="149" spans="9:12" x14ac:dyDescent="0.25">
      <c r="I149" s="1"/>
      <c r="J149" s="1"/>
      <c r="K149" s="1"/>
      <c r="L149" s="1"/>
    </row>
    <row r="150" spans="9:12" x14ac:dyDescent="0.25">
      <c r="I150" s="1"/>
      <c r="J150" s="1"/>
      <c r="K150" s="1"/>
      <c r="L150" s="1"/>
    </row>
    <row r="151" spans="9:12" x14ac:dyDescent="0.25">
      <c r="I151" s="1"/>
      <c r="J151" s="1"/>
      <c r="K151" s="1"/>
      <c r="L151" s="1"/>
    </row>
    <row r="152" spans="9:12" x14ac:dyDescent="0.25">
      <c r="I152" s="1"/>
      <c r="J152" s="1"/>
      <c r="K152" s="1"/>
      <c r="L152" s="1"/>
    </row>
    <row r="153" spans="9:12" x14ac:dyDescent="0.25">
      <c r="I153" s="1"/>
      <c r="J153" s="1"/>
      <c r="K153" s="1"/>
      <c r="L153" s="1"/>
    </row>
    <row r="154" spans="9:12" x14ac:dyDescent="0.25">
      <c r="I154" s="1"/>
      <c r="J154" s="1"/>
      <c r="K154" s="1"/>
      <c r="L154" s="1"/>
    </row>
    <row r="155" spans="9:12" x14ac:dyDescent="0.25">
      <c r="I155" s="1"/>
      <c r="J155" s="1"/>
      <c r="K155" s="1"/>
      <c r="L155" s="1"/>
    </row>
    <row r="156" spans="9:12" x14ac:dyDescent="0.25">
      <c r="I156" s="1"/>
      <c r="J156" s="1"/>
      <c r="K156" s="1"/>
      <c r="L156" s="1"/>
    </row>
    <row r="157" spans="9:12" x14ac:dyDescent="0.25">
      <c r="I157" s="1"/>
      <c r="J157" s="1"/>
      <c r="K157" s="1"/>
      <c r="L157" s="1"/>
    </row>
    <row r="158" spans="9:12" x14ac:dyDescent="0.25">
      <c r="I158" s="1"/>
      <c r="J158" s="1"/>
      <c r="K158" s="1"/>
      <c r="L158" s="1"/>
    </row>
    <row r="159" spans="9:12" x14ac:dyDescent="0.25">
      <c r="I159" s="1"/>
      <c r="J159" s="1"/>
      <c r="K159" s="1"/>
      <c r="L159" s="1"/>
    </row>
    <row r="160" spans="9:12" x14ac:dyDescent="0.25">
      <c r="I160" s="1"/>
      <c r="J160" s="1"/>
      <c r="K160" s="1"/>
      <c r="L160" s="1"/>
    </row>
    <row r="161" spans="9:12" x14ac:dyDescent="0.25">
      <c r="I161" s="1"/>
      <c r="J161" s="1"/>
      <c r="K161" s="1"/>
      <c r="L161" s="1"/>
    </row>
    <row r="162" spans="9:12" x14ac:dyDescent="0.25">
      <c r="I162" s="1"/>
      <c r="J162" s="1"/>
      <c r="K162" s="1"/>
      <c r="L162" s="1"/>
    </row>
    <row r="163" spans="9:12" x14ac:dyDescent="0.25">
      <c r="I163" s="1"/>
      <c r="J163" s="1"/>
      <c r="K163" s="1"/>
      <c r="L163" s="1"/>
    </row>
    <row r="164" spans="9:12" x14ac:dyDescent="0.25">
      <c r="I164" s="1"/>
      <c r="J164" s="1"/>
      <c r="K164" s="1"/>
      <c r="L164" s="1"/>
    </row>
    <row r="165" spans="9:12" x14ac:dyDescent="0.25">
      <c r="I165" s="1"/>
      <c r="J165" s="1"/>
      <c r="K165" s="1"/>
      <c r="L165" s="1"/>
    </row>
    <row r="166" spans="9:12" x14ac:dyDescent="0.25">
      <c r="I166" s="1"/>
      <c r="J166" s="1"/>
      <c r="K166" s="1"/>
      <c r="L166" s="1"/>
    </row>
    <row r="167" spans="9:12" x14ac:dyDescent="0.25">
      <c r="I167" s="1"/>
      <c r="J167" s="1"/>
      <c r="K167" s="1"/>
      <c r="L167" s="1"/>
    </row>
    <row r="168" spans="9:12" x14ac:dyDescent="0.25">
      <c r="I168" s="1"/>
      <c r="J168" s="1"/>
      <c r="K168" s="1"/>
      <c r="L168" s="1"/>
    </row>
    <row r="169" spans="9:12" x14ac:dyDescent="0.25">
      <c r="I169" s="1"/>
      <c r="J169" s="1"/>
      <c r="K169" s="1"/>
      <c r="L169" s="1"/>
    </row>
    <row r="170" spans="9:12" x14ac:dyDescent="0.25">
      <c r="I170" s="1"/>
      <c r="J170" s="1"/>
      <c r="K170" s="1"/>
      <c r="L170" s="1"/>
    </row>
    <row r="171" spans="9:12" x14ac:dyDescent="0.25">
      <c r="I171" s="1"/>
      <c r="J171" s="1"/>
      <c r="K171" s="1"/>
      <c r="L171" s="1"/>
    </row>
    <row r="172" spans="9:12" x14ac:dyDescent="0.25">
      <c r="I172" s="1"/>
      <c r="J172" s="1"/>
      <c r="K172" s="1"/>
      <c r="L172" s="1"/>
    </row>
    <row r="173" spans="9:12" x14ac:dyDescent="0.25">
      <c r="I173" s="1"/>
      <c r="J173" s="1"/>
      <c r="K173" s="1"/>
      <c r="L173" s="1"/>
    </row>
    <row r="174" spans="9:12" x14ac:dyDescent="0.25">
      <c r="I174" s="1"/>
      <c r="J174" s="1"/>
      <c r="K174" s="1"/>
      <c r="L174" s="1"/>
    </row>
    <row r="175" spans="9:12" x14ac:dyDescent="0.25">
      <c r="I175" s="1"/>
      <c r="J175" s="1"/>
      <c r="K175" s="1"/>
      <c r="L175" s="1"/>
    </row>
    <row r="176" spans="9:12" x14ac:dyDescent="0.25">
      <c r="I176" s="1"/>
      <c r="J176" s="1"/>
      <c r="K176" s="1"/>
      <c r="L176" s="1"/>
    </row>
    <row r="177" spans="9:12" x14ac:dyDescent="0.25">
      <c r="I177" s="1"/>
      <c r="J177" s="1"/>
      <c r="K177" s="1"/>
      <c r="L177" s="1"/>
    </row>
    <row r="178" spans="9:12" x14ac:dyDescent="0.25">
      <c r="I178" s="1"/>
      <c r="J178" s="1"/>
      <c r="K178" s="1"/>
      <c r="L178" s="1"/>
    </row>
  </sheetData>
  <mergeCells count="1">
    <mergeCell ref="A112:L112"/>
  </mergeCells>
  <phoneticPr fontId="6" type="noConversion"/>
  <pageMargins left="1.1023622047244095" right="0.70866141732283472" top="0.55118110236220474" bottom="0.35433070866141736" header="0.31496062992125984" footer="0.31496062992125984"/>
  <pageSetup paperSize="9" scale="80" orientation="landscape" r:id="rId1"/>
  <colBreaks count="1" manualBreakCount="1">
    <brk id="12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доходи</vt:lpstr>
      <vt:lpstr>доходи!Заголовки_для_печати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кенг</dc:creator>
  <cp:lastModifiedBy>ссссс</cp:lastModifiedBy>
  <cp:lastPrinted>2021-08-16T05:23:39Z</cp:lastPrinted>
  <dcterms:created xsi:type="dcterms:W3CDTF">2019-03-27T05:57:21Z</dcterms:created>
  <dcterms:modified xsi:type="dcterms:W3CDTF">2021-08-16T05:24:04Z</dcterms:modified>
</cp:coreProperties>
</file>