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звіт рік\"/>
    </mc:Choice>
  </mc:AlternateContent>
  <bookViews>
    <workbookView xWindow="0" yWindow="0" windowWidth="12390" windowHeight="9315" activeTab="1"/>
  </bookViews>
  <sheets>
    <sheet name="доходи" sheetId="1" r:id="rId1"/>
    <sheet name="видатки" sheetId="2" r:id="rId2"/>
  </sheets>
  <calcPr calcId="162913"/>
</workbook>
</file>

<file path=xl/calcChain.xml><?xml version="1.0" encoding="utf-8"?>
<calcChain xmlns="http://schemas.openxmlformats.org/spreadsheetml/2006/main">
  <c r="D99" i="1" l="1"/>
  <c r="C99" i="1"/>
  <c r="J106" i="1" l="1"/>
  <c r="K106" i="1" s="1"/>
  <c r="I106" i="1"/>
  <c r="H99" i="1"/>
  <c r="G99" i="1"/>
  <c r="F99" i="1"/>
  <c r="E99" i="1"/>
  <c r="J100" i="1"/>
  <c r="J99" i="1" s="1"/>
  <c r="I100" i="1"/>
  <c r="E100" i="1"/>
  <c r="K100" i="1" l="1"/>
  <c r="K99" i="1" s="1"/>
  <c r="I99" i="1"/>
  <c r="F35" i="2"/>
  <c r="G44" i="2" l="1"/>
  <c r="E54" i="2"/>
  <c r="G57" i="1" l="1"/>
  <c r="F76" i="1"/>
  <c r="I60" i="1"/>
  <c r="J60" i="1"/>
  <c r="C68" i="1"/>
  <c r="D68" i="1"/>
  <c r="J50" i="2" l="1"/>
  <c r="I50" i="2"/>
  <c r="G49" i="2"/>
  <c r="F49" i="2"/>
  <c r="F18" i="2" s="1"/>
  <c r="F44" i="2"/>
  <c r="G55" i="2"/>
  <c r="F55" i="2"/>
  <c r="J46" i="2"/>
  <c r="K46" i="2" s="1"/>
  <c r="I46" i="2"/>
  <c r="J62" i="2"/>
  <c r="I62" i="2"/>
  <c r="E62" i="2"/>
  <c r="J54" i="2"/>
  <c r="I54" i="2"/>
  <c r="J21" i="2"/>
  <c r="I21" i="2"/>
  <c r="K21" i="2" s="1"/>
  <c r="E21" i="2"/>
  <c r="G109" i="1"/>
  <c r="F109" i="1"/>
  <c r="H88" i="1"/>
  <c r="G84" i="1"/>
  <c r="F84" i="1"/>
  <c r="E84" i="1"/>
  <c r="D84" i="1"/>
  <c r="C84" i="1"/>
  <c r="J85" i="1"/>
  <c r="I85" i="1"/>
  <c r="I84" i="1" s="1"/>
  <c r="D49" i="1"/>
  <c r="E106" i="1"/>
  <c r="K50" i="2" l="1"/>
  <c r="K62" i="2"/>
  <c r="K54" i="2"/>
  <c r="J84" i="1"/>
  <c r="E66" i="1"/>
  <c r="E64" i="1"/>
  <c r="D93" i="1" l="1"/>
  <c r="J96" i="1"/>
  <c r="K96" i="1" s="1"/>
  <c r="I96" i="1"/>
  <c r="E96" i="1"/>
  <c r="C93" i="1"/>
  <c r="F80" i="1" l="1"/>
  <c r="G80" i="1"/>
  <c r="J81" i="1"/>
  <c r="I81" i="1"/>
  <c r="K81" i="1" l="1"/>
  <c r="H81" i="1"/>
  <c r="H55" i="2"/>
  <c r="H53" i="2"/>
  <c r="H52" i="2"/>
  <c r="H43" i="2"/>
  <c r="H39" i="2"/>
  <c r="J52" i="2"/>
  <c r="I52" i="2"/>
  <c r="H38" i="2"/>
  <c r="H36" i="2"/>
  <c r="H30" i="2"/>
  <c r="H29" i="2"/>
  <c r="H25" i="2"/>
  <c r="C35" i="2"/>
  <c r="C18" i="2" s="1"/>
  <c r="J48" i="2"/>
  <c r="K48" i="2" s="1"/>
  <c r="I48" i="2"/>
  <c r="E48" i="2"/>
  <c r="E36" i="2"/>
  <c r="E30" i="2"/>
  <c r="E29" i="2"/>
  <c r="E28" i="2"/>
  <c r="E27" i="2"/>
  <c r="K52" i="2" l="1"/>
  <c r="J107" i="1"/>
  <c r="I107" i="1"/>
  <c r="E107" i="1"/>
  <c r="J108" i="1"/>
  <c r="I108" i="1"/>
  <c r="E108" i="1"/>
  <c r="J104" i="1"/>
  <c r="I104" i="1"/>
  <c r="E102" i="1"/>
  <c r="J103" i="1"/>
  <c r="I103" i="1"/>
  <c r="E103" i="1"/>
  <c r="J102" i="1"/>
  <c r="I102" i="1"/>
  <c r="K102" i="1" l="1"/>
  <c r="K108" i="1"/>
  <c r="K107" i="1"/>
  <c r="K103" i="1"/>
  <c r="I79" i="1"/>
  <c r="E20" i="2"/>
  <c r="H22" i="2"/>
  <c r="E19" i="2"/>
  <c r="J57" i="2"/>
  <c r="J55" i="2"/>
  <c r="J53" i="2"/>
  <c r="J51" i="2"/>
  <c r="J49" i="2"/>
  <c r="J47" i="2"/>
  <c r="J44" i="2"/>
  <c r="J41" i="2"/>
  <c r="J36" i="2"/>
  <c r="J34" i="2"/>
  <c r="J23" i="2"/>
  <c r="J22" i="2"/>
  <c r="J20" i="2"/>
  <c r="J19" i="2"/>
  <c r="G35" i="2"/>
  <c r="J30" i="2"/>
  <c r="J26" i="2"/>
  <c r="J25" i="2"/>
  <c r="E40" i="2"/>
  <c r="D35" i="2"/>
  <c r="D18" i="2" s="1"/>
  <c r="J33" i="2"/>
  <c r="C17" i="2"/>
  <c r="C63" i="2" s="1"/>
  <c r="I57" i="2"/>
  <c r="E57" i="2"/>
  <c r="I55" i="2"/>
  <c r="I53" i="2"/>
  <c r="I51" i="2"/>
  <c r="I49" i="2"/>
  <c r="E47" i="2"/>
  <c r="I47" i="2"/>
  <c r="I44" i="2"/>
  <c r="I41" i="2"/>
  <c r="E41" i="2"/>
  <c r="I40" i="2"/>
  <c r="G18" i="2" l="1"/>
  <c r="H35" i="2"/>
  <c r="K57" i="2"/>
  <c r="K44" i="2"/>
  <c r="K55" i="2"/>
  <c r="K49" i="2"/>
  <c r="K47" i="2"/>
  <c r="J35" i="2"/>
  <c r="J40" i="2"/>
  <c r="K40" i="2" s="1"/>
  <c r="K41" i="2"/>
  <c r="K53" i="2"/>
  <c r="K51" i="2"/>
  <c r="I34" i="2"/>
  <c r="K34" i="2" s="1"/>
  <c r="I33" i="2"/>
  <c r="K33" i="2" s="1"/>
  <c r="E34" i="2"/>
  <c r="E33" i="2"/>
  <c r="I30" i="2"/>
  <c r="K30" i="2" s="1"/>
  <c r="I26" i="2"/>
  <c r="K26" i="2" s="1"/>
  <c r="E26" i="2"/>
  <c r="I25" i="2"/>
  <c r="K25" i="2" s="1"/>
  <c r="E25" i="2"/>
  <c r="I36" i="2"/>
  <c r="K36" i="2" s="1"/>
  <c r="E37" i="2"/>
  <c r="I37" i="2"/>
  <c r="J37" i="2"/>
  <c r="G76" i="1"/>
  <c r="G75" i="1" s="1"/>
  <c r="G61" i="1" s="1"/>
  <c r="J88" i="1"/>
  <c r="I77" i="1"/>
  <c r="I88" i="1"/>
  <c r="F87" i="1"/>
  <c r="I87" i="1" s="1"/>
  <c r="J82" i="1"/>
  <c r="J79" i="1"/>
  <c r="I82" i="1"/>
  <c r="H82" i="1"/>
  <c r="I80" i="1"/>
  <c r="J80" i="1"/>
  <c r="G56" i="1"/>
  <c r="D70" i="1"/>
  <c r="J70" i="1" s="1"/>
  <c r="D73" i="1"/>
  <c r="J73" i="1" s="1"/>
  <c r="C73" i="1"/>
  <c r="C72" i="1" s="1"/>
  <c r="I72" i="1" s="1"/>
  <c r="J68" i="1"/>
  <c r="D29" i="1"/>
  <c r="J29" i="1" s="1"/>
  <c r="D35" i="1"/>
  <c r="J35" i="1" s="1"/>
  <c r="D33" i="1"/>
  <c r="D24" i="1"/>
  <c r="J24" i="1" s="1"/>
  <c r="J61" i="2"/>
  <c r="I61" i="2"/>
  <c r="J60" i="2"/>
  <c r="I60" i="2"/>
  <c r="J59" i="2"/>
  <c r="I59" i="2"/>
  <c r="J58" i="2"/>
  <c r="I58" i="2"/>
  <c r="J56" i="2"/>
  <c r="I56" i="2"/>
  <c r="J45" i="2"/>
  <c r="I45" i="2"/>
  <c r="J43" i="2"/>
  <c r="I43" i="2"/>
  <c r="J42" i="2"/>
  <c r="I42" i="2"/>
  <c r="J39" i="2"/>
  <c r="I39" i="2"/>
  <c r="J38" i="2"/>
  <c r="I38" i="2"/>
  <c r="J32" i="2"/>
  <c r="I32" i="2"/>
  <c r="J31" i="2"/>
  <c r="I31" i="2"/>
  <c r="J29" i="2"/>
  <c r="I29" i="2"/>
  <c r="J28" i="2"/>
  <c r="I28" i="2"/>
  <c r="J27" i="2"/>
  <c r="I27" i="2"/>
  <c r="J24" i="2"/>
  <c r="I24" i="2"/>
  <c r="I23" i="2"/>
  <c r="I22" i="2"/>
  <c r="I20" i="2"/>
  <c r="I19" i="2"/>
  <c r="K19" i="2" s="1"/>
  <c r="I35" i="2"/>
  <c r="J110" i="1"/>
  <c r="I110" i="1"/>
  <c r="J109" i="1"/>
  <c r="I109" i="1"/>
  <c r="J105" i="1"/>
  <c r="I105" i="1"/>
  <c r="J101" i="1"/>
  <c r="I101" i="1"/>
  <c r="J98" i="1"/>
  <c r="I98" i="1"/>
  <c r="J95" i="1"/>
  <c r="I95" i="1"/>
  <c r="J94" i="1"/>
  <c r="I94" i="1"/>
  <c r="J92" i="1"/>
  <c r="I92" i="1"/>
  <c r="J78" i="1"/>
  <c r="I78" i="1"/>
  <c r="J77" i="1"/>
  <c r="J74" i="1"/>
  <c r="I74" i="1"/>
  <c r="I73" i="1"/>
  <c r="J71" i="1"/>
  <c r="I71" i="1"/>
  <c r="I70" i="1"/>
  <c r="J69" i="1"/>
  <c r="I69" i="1"/>
  <c r="J66" i="1"/>
  <c r="I66" i="1"/>
  <c r="J64" i="1"/>
  <c r="I64" i="1"/>
  <c r="J59" i="1"/>
  <c r="I59" i="1"/>
  <c r="J58" i="1"/>
  <c r="I58" i="1"/>
  <c r="J55" i="1"/>
  <c r="I55" i="1"/>
  <c r="J54" i="1"/>
  <c r="I54" i="1"/>
  <c r="J53" i="1"/>
  <c r="I53" i="1"/>
  <c r="J50" i="1"/>
  <c r="I50" i="1"/>
  <c r="J48" i="1"/>
  <c r="I48" i="1"/>
  <c r="J47" i="1"/>
  <c r="I47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7" i="1"/>
  <c r="I37" i="1"/>
  <c r="J36" i="1"/>
  <c r="I36" i="1"/>
  <c r="J34" i="1"/>
  <c r="I34" i="1"/>
  <c r="J31" i="1"/>
  <c r="I31" i="1"/>
  <c r="J30" i="1"/>
  <c r="I30" i="1"/>
  <c r="J28" i="1"/>
  <c r="I28" i="1"/>
  <c r="J25" i="1"/>
  <c r="I25" i="1"/>
  <c r="J23" i="1"/>
  <c r="I23" i="1"/>
  <c r="J22" i="1"/>
  <c r="I22" i="1"/>
  <c r="J21" i="1"/>
  <c r="I21" i="1"/>
  <c r="J20" i="1"/>
  <c r="I20" i="1"/>
  <c r="E101" i="1"/>
  <c r="D91" i="1"/>
  <c r="J91" i="1" s="1"/>
  <c r="J93" i="1"/>
  <c r="D97" i="1"/>
  <c r="J97" i="1" s="1"/>
  <c r="C91" i="1"/>
  <c r="I91" i="1" s="1"/>
  <c r="I93" i="1"/>
  <c r="C97" i="1"/>
  <c r="I97" i="1" s="1"/>
  <c r="E105" i="1"/>
  <c r="D27" i="1"/>
  <c r="J27" i="1" s="1"/>
  <c r="D19" i="1"/>
  <c r="D39" i="1"/>
  <c r="J39" i="1" s="1"/>
  <c r="J49" i="1"/>
  <c r="D52" i="1"/>
  <c r="J52" i="1" s="1"/>
  <c r="C19" i="1"/>
  <c r="I19" i="1" s="1"/>
  <c r="C24" i="1"/>
  <c r="I24" i="1" s="1"/>
  <c r="C27" i="1"/>
  <c r="I27" i="1" s="1"/>
  <c r="C29" i="1"/>
  <c r="I29" i="1" s="1"/>
  <c r="C33" i="1"/>
  <c r="I33" i="1" s="1"/>
  <c r="C35" i="1"/>
  <c r="I35" i="1" s="1"/>
  <c r="C39" i="1"/>
  <c r="I39" i="1" s="1"/>
  <c r="C49" i="1"/>
  <c r="I49" i="1" s="1"/>
  <c r="C52" i="1"/>
  <c r="I52" i="1" s="1"/>
  <c r="D63" i="1"/>
  <c r="D65" i="1"/>
  <c r="C63" i="1"/>
  <c r="I63" i="1" s="1"/>
  <c r="C65" i="1"/>
  <c r="I65" i="1" s="1"/>
  <c r="H56" i="2"/>
  <c r="H58" i="2"/>
  <c r="H23" i="2"/>
  <c r="H19" i="2"/>
  <c r="E61" i="2"/>
  <c r="E60" i="2"/>
  <c r="E59" i="2"/>
  <c r="E43" i="2"/>
  <c r="E42" i="2"/>
  <c r="E39" i="2"/>
  <c r="E38" i="2"/>
  <c r="E35" i="2"/>
  <c r="E32" i="2"/>
  <c r="E31" i="2"/>
  <c r="E24" i="2"/>
  <c r="E23" i="2"/>
  <c r="E22" i="2"/>
  <c r="E98" i="1"/>
  <c r="E95" i="1"/>
  <c r="E94" i="1"/>
  <c r="E92" i="1"/>
  <c r="H78" i="1"/>
  <c r="H77" i="1"/>
  <c r="H59" i="1"/>
  <c r="H58" i="1"/>
  <c r="E69" i="1"/>
  <c r="E55" i="1"/>
  <c r="E54" i="1"/>
  <c r="E53" i="1"/>
  <c r="E50" i="1"/>
  <c r="E48" i="1"/>
  <c r="E47" i="1"/>
  <c r="E46" i="1"/>
  <c r="E45" i="1"/>
  <c r="E44" i="1"/>
  <c r="E43" i="1"/>
  <c r="E42" i="1"/>
  <c r="E41" i="1"/>
  <c r="E40" i="1"/>
  <c r="E37" i="1"/>
  <c r="E36" i="1"/>
  <c r="E34" i="1"/>
  <c r="E31" i="1"/>
  <c r="E30" i="1"/>
  <c r="E28" i="1"/>
  <c r="E25" i="1"/>
  <c r="E23" i="1"/>
  <c r="E22" i="1"/>
  <c r="E21" i="1"/>
  <c r="E20" i="1"/>
  <c r="F57" i="1"/>
  <c r="I57" i="1" s="1"/>
  <c r="I68" i="1"/>
  <c r="E27" i="1"/>
  <c r="J18" i="2" l="1"/>
  <c r="K88" i="1"/>
  <c r="E49" i="1"/>
  <c r="J65" i="1"/>
  <c r="E65" i="1"/>
  <c r="J87" i="1"/>
  <c r="K87" i="1" s="1"/>
  <c r="H87" i="1"/>
  <c r="J63" i="1"/>
  <c r="E63" i="1"/>
  <c r="K56" i="2"/>
  <c r="K23" i="2"/>
  <c r="I18" i="2"/>
  <c r="I63" i="2" s="1"/>
  <c r="K77" i="1"/>
  <c r="H76" i="1"/>
  <c r="D32" i="1"/>
  <c r="J32" i="1" s="1"/>
  <c r="K78" i="1"/>
  <c r="E97" i="1"/>
  <c r="K68" i="1"/>
  <c r="K35" i="1"/>
  <c r="J33" i="1"/>
  <c r="K33" i="1" s="1"/>
  <c r="G17" i="1"/>
  <c r="J56" i="1"/>
  <c r="J57" i="1"/>
  <c r="K57" i="1" s="1"/>
  <c r="K61" i="2"/>
  <c r="K27" i="2"/>
  <c r="K80" i="1"/>
  <c r="F86" i="1"/>
  <c r="K29" i="1"/>
  <c r="D72" i="1"/>
  <c r="J72" i="1" s="1"/>
  <c r="E91" i="1"/>
  <c r="D18" i="1"/>
  <c r="J18" i="1" s="1"/>
  <c r="E24" i="1"/>
  <c r="K24" i="1"/>
  <c r="K58" i="1"/>
  <c r="K92" i="1"/>
  <c r="K35" i="2"/>
  <c r="K59" i="2"/>
  <c r="K31" i="2"/>
  <c r="K38" i="2"/>
  <c r="K42" i="2"/>
  <c r="D17" i="2"/>
  <c r="K20" i="2"/>
  <c r="K22" i="2"/>
  <c r="K24" i="2"/>
  <c r="K28" i="2"/>
  <c r="K32" i="2"/>
  <c r="K39" i="2"/>
  <c r="K43" i="2"/>
  <c r="K45" i="2"/>
  <c r="K58" i="2"/>
  <c r="K60" i="2"/>
  <c r="F17" i="2"/>
  <c r="K37" i="2"/>
  <c r="K29" i="2"/>
  <c r="H80" i="1"/>
  <c r="G86" i="1"/>
  <c r="C32" i="1"/>
  <c r="D67" i="1"/>
  <c r="J67" i="1" s="1"/>
  <c r="F75" i="1"/>
  <c r="F61" i="1" s="1"/>
  <c r="H61" i="1" s="1"/>
  <c r="K82" i="1"/>
  <c r="J76" i="1"/>
  <c r="K46" i="1"/>
  <c r="K105" i="1"/>
  <c r="K69" i="1"/>
  <c r="K55" i="1"/>
  <c r="K54" i="1"/>
  <c r="K47" i="1"/>
  <c r="K45" i="1"/>
  <c r="E39" i="1"/>
  <c r="K43" i="1"/>
  <c r="K42" i="1"/>
  <c r="K41" i="1"/>
  <c r="K40" i="1"/>
  <c r="K37" i="1"/>
  <c r="E33" i="1"/>
  <c r="K31" i="1"/>
  <c r="K28" i="1"/>
  <c r="K25" i="1"/>
  <c r="J19" i="1"/>
  <c r="K19" i="1" s="1"/>
  <c r="K21" i="1"/>
  <c r="K20" i="1"/>
  <c r="G17" i="2"/>
  <c r="H18" i="2"/>
  <c r="E35" i="1"/>
  <c r="K53" i="1"/>
  <c r="K59" i="1"/>
  <c r="K98" i="1"/>
  <c r="C18" i="1"/>
  <c r="F56" i="1"/>
  <c r="I56" i="1" s="1"/>
  <c r="E19" i="1"/>
  <c r="E52" i="1"/>
  <c r="H57" i="1"/>
  <c r="K23" i="1"/>
  <c r="K48" i="1"/>
  <c r="K94" i="1"/>
  <c r="K101" i="1"/>
  <c r="D62" i="1"/>
  <c r="E62" i="1" s="1"/>
  <c r="C67" i="1"/>
  <c r="E93" i="1"/>
  <c r="E29" i="1"/>
  <c r="E68" i="1"/>
  <c r="D38" i="1"/>
  <c r="J38" i="1" s="1"/>
  <c r="D26" i="1"/>
  <c r="J26" i="1" s="1"/>
  <c r="K30" i="1"/>
  <c r="K44" i="1"/>
  <c r="K50" i="1"/>
  <c r="C90" i="1"/>
  <c r="I90" i="1" s="1"/>
  <c r="K22" i="1"/>
  <c r="K36" i="1"/>
  <c r="C38" i="1"/>
  <c r="K97" i="1"/>
  <c r="K91" i="1"/>
  <c r="K34" i="1"/>
  <c r="K95" i="1"/>
  <c r="K52" i="1"/>
  <c r="K39" i="1"/>
  <c r="K27" i="1"/>
  <c r="K93" i="1"/>
  <c r="J75" i="1"/>
  <c r="K49" i="1"/>
  <c r="C62" i="1"/>
  <c r="I62" i="1" s="1"/>
  <c r="C26" i="1"/>
  <c r="D90" i="1"/>
  <c r="I76" i="1"/>
  <c r="H75" i="1" l="1"/>
  <c r="C61" i="1"/>
  <c r="H86" i="1"/>
  <c r="G83" i="1"/>
  <c r="I86" i="1"/>
  <c r="I83" i="1" s="1"/>
  <c r="F83" i="1"/>
  <c r="K56" i="1"/>
  <c r="D63" i="2"/>
  <c r="J17" i="2"/>
  <c r="E17" i="2"/>
  <c r="I18" i="1"/>
  <c r="K18" i="1" s="1"/>
  <c r="C17" i="1"/>
  <c r="D17" i="1"/>
  <c r="J17" i="1" s="1"/>
  <c r="K18" i="2"/>
  <c r="G63" i="2"/>
  <c r="H17" i="2"/>
  <c r="F63" i="2"/>
  <c r="E18" i="2"/>
  <c r="I17" i="2"/>
  <c r="J86" i="1"/>
  <c r="J62" i="1"/>
  <c r="D61" i="1"/>
  <c r="J61" i="1" s="1"/>
  <c r="I75" i="1"/>
  <c r="K75" i="1" s="1"/>
  <c r="K76" i="1"/>
  <c r="C89" i="1"/>
  <c r="F17" i="1"/>
  <c r="H56" i="1"/>
  <c r="E18" i="1"/>
  <c r="I67" i="1"/>
  <c r="K67" i="1" s="1"/>
  <c r="E67" i="1"/>
  <c r="I32" i="1"/>
  <c r="K32" i="1" s="1"/>
  <c r="E32" i="1"/>
  <c r="I38" i="1"/>
  <c r="K38" i="1" s="1"/>
  <c r="E38" i="1"/>
  <c r="I26" i="1"/>
  <c r="K26" i="1" s="1"/>
  <c r="E26" i="1"/>
  <c r="I89" i="1"/>
  <c r="J90" i="1"/>
  <c r="K90" i="1" s="1"/>
  <c r="D89" i="1"/>
  <c r="E90" i="1"/>
  <c r="K86" i="1" l="1"/>
  <c r="J83" i="1"/>
  <c r="K83" i="1" s="1"/>
  <c r="H83" i="1"/>
  <c r="C111" i="1"/>
  <c r="F111" i="1"/>
  <c r="D111" i="1"/>
  <c r="E63" i="2"/>
  <c r="J63" i="2"/>
  <c r="K63" i="2" s="1"/>
  <c r="K17" i="2"/>
  <c r="H63" i="2"/>
  <c r="G111" i="1"/>
  <c r="E61" i="1"/>
  <c r="I61" i="1"/>
  <c r="K61" i="1" s="1"/>
  <c r="H17" i="1"/>
  <c r="J89" i="1"/>
  <c r="K89" i="1" s="1"/>
  <c r="E89" i="1"/>
  <c r="I17" i="1"/>
  <c r="K17" i="1" s="1"/>
  <c r="E17" i="1"/>
  <c r="H111" i="1" l="1"/>
  <c r="I111" i="1"/>
  <c r="E111" i="1"/>
  <c r="J111" i="1"/>
  <c r="K111" i="1" l="1"/>
</calcChain>
</file>

<file path=xl/sharedStrings.xml><?xml version="1.0" encoding="utf-8"?>
<sst xmlns="http://schemas.openxmlformats.org/spreadsheetml/2006/main" count="275" uniqueCount="223">
  <si>
    <t>Додаток 1</t>
  </si>
  <si>
    <t>до рішення міської ради</t>
  </si>
  <si>
    <t xml:space="preserve">    </t>
  </si>
  <si>
    <t>Звіт</t>
  </si>
  <si>
    <t>Доходи</t>
  </si>
  <si>
    <t>класифікації</t>
  </si>
  <si>
    <t>бюджетной</t>
  </si>
  <si>
    <t xml:space="preserve">План </t>
  </si>
  <si>
    <t xml:space="preserve">з </t>
  </si>
  <si>
    <t>урахуванням</t>
  </si>
  <si>
    <t>Фактичні</t>
  </si>
  <si>
    <t>надходження</t>
  </si>
  <si>
    <t>Відсоток</t>
  </si>
  <si>
    <t>виконання</t>
  </si>
  <si>
    <t>%</t>
  </si>
  <si>
    <t>Спеціальний фонд</t>
  </si>
  <si>
    <t>Разом</t>
  </si>
  <si>
    <t xml:space="preserve">Код </t>
  </si>
  <si>
    <t>Загальний фонд</t>
  </si>
  <si>
    <t xml:space="preserve"> </t>
  </si>
  <si>
    <t xml:space="preserve">             </t>
  </si>
  <si>
    <t>А</t>
  </si>
  <si>
    <t>В</t>
  </si>
  <si>
    <t xml:space="preserve">змін 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</si>
  <si>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</si>
  <si>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</si>
  <si>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</si>
  <si>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 xml:space="preserve">Податок на доходи фізичних осіб ,що сплачується податковими агентами, із доходів платника податку у вигляді заробітної плати </t>
  </si>
  <si>
    <t xml:space="preserve">Податок на доходи фізичних осіб з грошового забезпечення,грошових винагород та інших виплат , одержаних військовослужбовцями та особами рядового і начальницького складу, що сплачується податковими агентами </t>
  </si>
  <si>
    <t xml:space="preserve">Податок на доходи фізичних осіб ,що сплачується податковими агентами, із доходів платника податку інших ніж заробітна плата 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</si>
  <si>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</si>
  <si>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</si>
  <si>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за спеціальне використання лісових ресурсів</t>
  </si>
  <si>
    <t>Рентна плата за спеціальне використання лісових ресурсів ( 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</si>
  <si>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</t>
  </si>
  <si>
    <t>Рентна плата  за користування надрами для видобування  корисних копалин загальнодержавного значення</t>
  </si>
  <si>
    <t>Рентна плата  за користування надрами для видобування  корисних копалин місцевого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</si>
  <si>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</si>
  <si>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</si>
  <si>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</si>
  <si>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</si>
  <si>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субєктами господарювання роздрібної торгівлі підакцизних товарів</t>
  </si>
  <si>
    <t>Місцеві податки</t>
  </si>
  <si>
    <t>Податок на майно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</si>
  <si>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</si>
  <si>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</si>
  <si>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</si>
  <si>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</si>
  <si>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</si>
  <si>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</si>
  <si>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</si>
  <si>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</si>
  <si>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</si>
  <si>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</si>
  <si>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</si>
  <si>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</si>
  <si>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</si>
  <si>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Неподаткові надходження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</si>
  <si>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</si>
  <si>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</si>
  <si>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</si>
  <si>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Плата за надання інших адміністративних послуг</t>
  </si>
  <si>
    <t>Власні надходження бюджетних установ</t>
  </si>
  <si>
    <t>Надходження від плати  за послуги,що надаються бюджетними установами згідно із законодавством</t>
  </si>
  <si>
    <t>Плата за послуги , що надаються бюджетними установами згідно з їх основною діяльністю</t>
  </si>
  <si>
    <t>Плата за оренду майна бюджетних установ</t>
  </si>
  <si>
    <t>Цільові фонди</t>
  </si>
  <si>
    <t>Цільові фонди, утворені Верховною Радою Автономної Республіки Крим ,органами місцевого самоврядування та місцевими органами виконавчої влади</t>
  </si>
  <si>
    <t>Офіційні трансферти</t>
  </si>
  <si>
    <t>Від органів державного управління</t>
  </si>
  <si>
    <t>Базова дотація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</si>
  <si>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</si>
  <si>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 xml:space="preserve">Секретар міської ради  </t>
  </si>
  <si>
    <t>грн.</t>
  </si>
  <si>
    <t/>
  </si>
  <si>
    <t xml:space="preserve">Рентна  плата та плата за використання інших природних  ресурсів </t>
  </si>
  <si>
    <t>№</t>
  </si>
  <si>
    <t>Доходи від власності та підприємницької діяльності</t>
  </si>
  <si>
    <t>Частина чистого прибутку</t>
  </si>
  <si>
    <t>Інші надходження</t>
  </si>
  <si>
    <t>Державне мито</t>
  </si>
  <si>
    <t>Державне мито ,що сплачуеться</t>
  </si>
  <si>
    <t>Інші неподаткові надходження</t>
  </si>
  <si>
    <t>Дотації з державного бюджету</t>
  </si>
  <si>
    <t>Додаток 2</t>
  </si>
  <si>
    <t>Уточнений</t>
  </si>
  <si>
    <t>Касове</t>
  </si>
  <si>
    <t>код</t>
  </si>
  <si>
    <t>Найменування</t>
  </si>
  <si>
    <t>план</t>
  </si>
  <si>
    <t xml:space="preserve">до плану  </t>
  </si>
  <si>
    <t>0100000</t>
  </si>
  <si>
    <t>Сіверська міська рада</t>
  </si>
  <si>
    <t>0110000</t>
  </si>
  <si>
    <t>0110150</t>
  </si>
  <si>
    <t xml:space="preserve"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</si>
  <si>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0110160</t>
  </si>
  <si>
    <t>0111010</t>
  </si>
  <si>
    <t>Надання дошкільної освіти</t>
  </si>
  <si>
    <t>0111020</t>
  </si>
  <si>
    <t>0111090</t>
  </si>
  <si>
    <t>0111160</t>
  </si>
  <si>
    <t>Інші програми, заклади  та заходи у сфері освіти</t>
  </si>
  <si>
    <t>0111162</t>
  </si>
  <si>
    <t>Інші програми та заходи у сфері освіти</t>
  </si>
  <si>
    <t>0111170</t>
  </si>
  <si>
    <t>Забезпечення діяльності інклюзивно-ресурсних центрів</t>
  </si>
  <si>
    <t>0112110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</si>
  <si>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</si>
  <si>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</si>
  <si>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0113240</t>
  </si>
  <si>
    <t>Інші заклади та заходи</t>
  </si>
  <si>
    <t>0113242</t>
  </si>
  <si>
    <t>Інші  заходи у сфері соціального захисту і соціального забезпечення</t>
  </si>
  <si>
    <t>0114030</t>
  </si>
  <si>
    <t>Забезпечення діяльності бібліотек</t>
  </si>
  <si>
    <t>0114060</t>
  </si>
  <si>
    <t>Забезпечення діяльності палаців і будинків культури, клубів, центрів дозвілля  та інших  клубних закладів</t>
  </si>
  <si>
    <t>0116020</t>
  </si>
  <si>
    <t>Забезпечення функціонування підприємств, установ та організацій , що виробляють, виконують та/або надають житлово-комунальні послуги'</t>
  </si>
  <si>
    <t>0116030</t>
  </si>
  <si>
    <t>Організація благоустрою населених пунктів</t>
  </si>
  <si>
    <t>0116082</t>
  </si>
  <si>
    <t>Придбання житла для окремих категорій населення відповідно до законодавства</t>
  </si>
  <si>
    <t>0117691</t>
  </si>
  <si>
    <t>0118330</t>
  </si>
  <si>
    <t>Інша діяльність у сфері екології та охорони природних ресурсів</t>
  </si>
  <si>
    <t>0119410</t>
  </si>
  <si>
    <t>0119710</t>
  </si>
  <si>
    <t>Субвенція з місцевого бюджету  на утримання об'єктів спільного користування чи ліквідацію негативних наслідків діяльності об'єктів спільного користування</t>
  </si>
  <si>
    <t>0119770</t>
  </si>
  <si>
    <t>Інші субвенції з місцевого бюджету</t>
  </si>
  <si>
    <t>Разом видатки</t>
  </si>
  <si>
    <t xml:space="preserve">                Загальний фонд</t>
  </si>
  <si>
    <t>Податок на нерухоме майно, відмінне від земельної ділянки , сплачений юридичними особами , які є власниками об’єктів  житлової нерухомості</t>
  </si>
  <si>
    <t>Податок на нерухоме майно, відмінне від земельної ділянки , сплачений фізичними особами , які є власниками об’єктів  житлової нерухомості</t>
  </si>
  <si>
    <t>Податок на нерухоме майно, відмінне від земельної ділянки , сплачений фізичними особами , які є власниками об’єктів  нежитлової нерухомості</t>
  </si>
  <si>
    <t>Податок на нерухоме майно, відмінне від земельної ділянки , сплачений юридичними особами , які є власниками об’єктів  нежитлової нерухомості</t>
  </si>
  <si>
    <t>Надходження від розміщення відходів у спеціально відведених для цього місцях чи на об’єктах , крім розміщення окремих видів відходів як вториної сировини</t>
  </si>
  <si>
    <t>Субвенції з місцевих бюджетів</t>
  </si>
  <si>
    <t>Субвенції з державного бюджету</t>
  </si>
  <si>
    <t>Дотації з місцевих бюджетів</t>
  </si>
  <si>
    <t>Всього</t>
  </si>
  <si>
    <t>Субвенція з  місцевого бюджету на здійснення переданих видатків  у сфері охорони здоров’я   за рахунок коштів  медичної субвенції</t>
  </si>
  <si>
    <t>Керівництво і управління у відповідній сфері у містах (місті Києві), селищах , селах, об’єднаних територіальних громадах</t>
  </si>
  <si>
    <t>Секретар міської ради</t>
  </si>
  <si>
    <t>Надходження бюджетних установ від реалізації в установленому порядку майна (крім нерухомого майна)</t>
  </si>
  <si>
    <t>Інші джерела власних надходжень бюджетних установ</t>
  </si>
  <si>
    <t>Доходи від операцій з капіталом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</si>
  <si>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</si>
  <si>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</si>
  <si>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</si>
  <si>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</si>
  <si>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Субвенція з місцевого бюджету на здійснення переданих видатків у сфері освіти за рахунок коштів освітньої субвенції</t>
  </si>
  <si>
    <t>0113241</t>
  </si>
  <si>
    <t>0111100</t>
  </si>
  <si>
    <t>0111150</t>
  </si>
  <si>
    <t>0112010</t>
  </si>
  <si>
    <t>0112140</t>
  </si>
  <si>
    <t>0112144</t>
  </si>
  <si>
    <t>Надання спеціальної освіти мистецькими школами</t>
  </si>
  <si>
    <t>Методичне забезпечення діяльності закладів освіти</t>
  </si>
  <si>
    <t>Багатопрофільна стаціонарна медична допомога населенню</t>
  </si>
  <si>
    <t>Первинна медична допомога населенню</t>
  </si>
  <si>
    <t>Програми і централізовані заходи у галузі охорони здоров'я</t>
  </si>
  <si>
    <t>Централізовані заходи з лікування хворих на цукровий та нецукровий діабет</t>
  </si>
  <si>
    <t>Забезпечення діяльності інших закладів у сфері соціального захисту і соціального забезпечення</t>
  </si>
  <si>
    <t>0114080</t>
  </si>
  <si>
    <t>Інші заклади та заходи в галузі культури і мистецтва</t>
  </si>
  <si>
    <t>0114082</t>
  </si>
  <si>
    <t>Інші заходи в галузі культури і мистецтва</t>
  </si>
  <si>
    <t>0116080</t>
  </si>
  <si>
    <t>Реалізація державних та місцевих житлових програм</t>
  </si>
  <si>
    <t>0116090</t>
  </si>
  <si>
    <t>Інша діяльність у сфері житлово-комунального господарства</t>
  </si>
  <si>
    <t>0117300</t>
  </si>
  <si>
    <t>Будівництво та регіональний розвиток</t>
  </si>
  <si>
    <t>0117321</t>
  </si>
  <si>
    <t>0117330</t>
  </si>
  <si>
    <t>0117690</t>
  </si>
  <si>
    <t>Інша економічна діяльність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</si>
  <si>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 і фондів , утворених Верховною Радою Автономної Республіки Крим, органами місцевого самоврядування і місцевими органами виконавчої влади</t>
  </si>
  <si>
    <t>0118110</t>
  </si>
  <si>
    <t>Заходи із запобігання та ліквідацій надзвичайних ситуацій та наслідків стихійного лиха</t>
  </si>
  <si>
    <t>Надання загальної середньої освіти закладами загальної середньої освіти (у тому числі з дошкільними підрозділами (відділенями, групами))</t>
  </si>
  <si>
    <t>Надання позашкільної освіти  закладами позашкільної  освіти, заходи із позашкільної роботи з дітьми</t>
  </si>
  <si>
    <t>Медична субвенція  з державного бюджету місцевим бюджетам</t>
  </si>
  <si>
    <t>Освітня субвенція з державного бюджету місцевим бюджетам</t>
  </si>
  <si>
    <t>Податок на доходи фізичних осіб, що сплачується фізичними особами  за результатами річного декларування</t>
  </si>
  <si>
    <t>Дотація з місцевого бюджету на здійснення переданих с державного бюджету видатків з утримання закладів освіти та охорони здоров'я за рахунок відповідної дотації з державного бюджету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</si>
  <si>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</si>
  <si>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</si>
  <si>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 xml:space="preserve">Субвенція з місцевого бюджету  на надання державної підтримки особам з особливими освітніми потребами за рахунок відповідної субвенції з державного бюджету </t>
  </si>
  <si>
    <t xml:space="preserve">Субвенція з місцевого бюджету 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 </t>
  </si>
  <si>
    <t>Субвенція з місцевого бюджету на здійснення підтримки окремих закладів та заходів у системи охорони здоров’я за рахунок відповідної субвенції з державного бюджету</t>
  </si>
  <si>
    <t>0117130</t>
  </si>
  <si>
    <t>Здійснення заходів із землеустрою</t>
  </si>
  <si>
    <t>0117323</t>
  </si>
  <si>
    <t>Будівництво освітніх установ та закладів</t>
  </si>
  <si>
    <t>Будівництво інших об'єктів комунальної власності</t>
  </si>
  <si>
    <t>Будівництво  установ та закладів соціальної сфери</t>
  </si>
  <si>
    <t>Благодійні внески, гранти та дарунки</t>
  </si>
  <si>
    <t>Субвенція з місцевого бюджету  за рахунок залишку коштів освітньої субвенції, що утворився на початок бюджетного періоду</t>
  </si>
  <si>
    <t>Субвенція з державного бюджетумісцевим бюджетам на здійснення заходів щодо підтримки територій, що зазнали негативного впливу внаслідок збройного конфлікту на сході України</t>
  </si>
  <si>
    <t>Субвенція з місцевого бюджету на проектні, будівельно-ремонтні робот, придбання житла та приміщень для розвитку сімейних та інших форм виховання, наближених до сімейних, та забезпечення житлом дітей-сиріт, дітей,позбавлених батьківського піклування, осіб з їх числа за рахунок відповідної субвенції з державного бюджету.</t>
  </si>
  <si>
    <t>Субвенція з місцевого бюджету на проведення виборів депутатів місцевих рад та сільських,селищних,міських голів, за рахунок відповідної субвенції з державного бюджету</t>
  </si>
  <si>
    <t>Туристичний збір, сплачений фізичними особами</t>
  </si>
  <si>
    <t>Надходження від продажу основного капіталу</t>
  </si>
  <si>
    <t>Кошти від відчуження майна, що належить Автономної Республіки Крим та майна, що перебуває в комунальній власності</t>
  </si>
  <si>
    <t>0110191</t>
  </si>
  <si>
    <t>Проведення місцевих виборів</t>
  </si>
  <si>
    <t>0117463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</si>
  <si>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</si>
  <si>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</si>
  <si>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</si>
  <si>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0116083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</si>
  <si>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батьківськьго піклування, осіб з їх числа</t>
  </si>
  <si>
    <t>0117310</t>
  </si>
  <si>
    <t>Будівництво  об'єктів житлово-комунального господарства</t>
  </si>
  <si>
    <t xml:space="preserve">            про виконання  бюджету  Сіверської міської об’єднаної територіальної громади за   2020 рік по доходах</t>
  </si>
  <si>
    <t>Волошина Т.В.</t>
  </si>
  <si>
    <t>Екологічний податок, який справляється за викиди в атмосферне повітря  двоокису вуглецю стаціонарними джерелами забруднення</t>
  </si>
  <si>
    <t xml:space="preserve">            про виконання  бюджету  Сіверської міської об’єднаної територіальної громади за   2020 рік по видаткам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</si>
</sst>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0.0"/>
  </numFmts>
  <fonts count="21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8" fillId="0" borderId="0"/>
  </cellStyleXfs>
  <cellXfs count="157">
    <xf numFmtId="0" fontId="0" fillId="0" borderId="0" xfId="0"/>
    <xf numFmtId="0" fontId="1" fillId="0" borderId="0" xfId="0" applyNumberFormat="1" applyFont="1" applyFill="1" applyAlignment="1" applyProtection="1"/>
    <xf numFmtId="0" fontId="2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wrapText="1"/>
    </xf>
    <xf numFmtId="3" fontId="2" fillId="0" borderId="0" xfId="0" applyNumberFormat="1" applyFont="1" applyFill="1" applyAlignment="1" applyProtection="1"/>
    <xf numFmtId="3" fontId="1" fillId="0" borderId="0" xfId="0" applyNumberFormat="1" applyFont="1" applyFill="1" applyAlignment="1" applyProtection="1"/>
    <xf numFmtId="0" fontId="0" fillId="0" borderId="0" xfId="0" applyBorder="1"/>
    <xf numFmtId="0" fontId="0" fillId="0" borderId="0" xfId="0" quotePrefix="1"/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>
      <alignment vertical="center" wrapText="1"/>
    </xf>
    <xf numFmtId="3" fontId="4" fillId="0" borderId="2" xfId="0" applyNumberFormat="1" applyFont="1" applyBorder="1" applyAlignment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 applyProtection="1">
      <alignment horizontal="center" vertical="center" wrapText="1"/>
    </xf>
    <xf numFmtId="3" fontId="5" fillId="2" borderId="2" xfId="0" applyNumberFormat="1" applyFont="1" applyFill="1" applyBorder="1" applyAlignment="1">
      <alignment horizont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3" xfId="0" applyFont="1" applyBorder="1"/>
    <xf numFmtId="0" fontId="5" fillId="0" borderId="4" xfId="0" applyFont="1" applyBorder="1" applyAlignment="1">
      <alignment horizontal="center"/>
    </xf>
    <xf numFmtId="0" fontId="5" fillId="0" borderId="5" xfId="0" applyFont="1" applyBorder="1" applyAlignment="1"/>
    <xf numFmtId="0" fontId="5" fillId="0" borderId="1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/>
    <xf numFmtId="0" fontId="5" fillId="0" borderId="2" xfId="0" applyFont="1" applyBorder="1"/>
    <xf numFmtId="0" fontId="5" fillId="0" borderId="6" xfId="0" applyFont="1" applyBorder="1"/>
    <xf numFmtId="0" fontId="5" fillId="0" borderId="7" xfId="0" applyFont="1" applyBorder="1" applyAlignment="1">
      <alignment horizontal="center"/>
    </xf>
    <xf numFmtId="0" fontId="5" fillId="0" borderId="8" xfId="0" applyFont="1" applyBorder="1"/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11" fillId="0" borderId="10" xfId="0" applyFont="1" applyBorder="1"/>
    <xf numFmtId="0" fontId="11" fillId="0" borderId="0" xfId="0" applyFont="1" applyBorder="1"/>
    <xf numFmtId="165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/>
    </xf>
    <xf numFmtId="3" fontId="3" fillId="0" borderId="2" xfId="0" applyNumberFormat="1" applyFont="1" applyFill="1" applyBorder="1" applyAlignment="1" applyProtection="1">
      <alignment horizontal="center" vertical="center" wrapText="1"/>
    </xf>
    <xf numFmtId="3" fontId="3" fillId="2" borderId="1" xfId="0" applyNumberFormat="1" applyFont="1" applyFill="1" applyBorder="1" applyAlignment="1" applyProtection="1">
      <alignment horizontal="center" vertical="center" wrapText="1"/>
    </xf>
    <xf numFmtId="3" fontId="12" fillId="2" borderId="1" xfId="0" applyNumberFormat="1" applyFont="1" applyFill="1" applyBorder="1" applyAlignment="1" applyProtection="1">
      <alignment horizontal="center" vertical="center" wrapText="1"/>
    </xf>
    <xf numFmtId="3" fontId="4" fillId="2" borderId="2" xfId="0" applyNumberFormat="1" applyFont="1" applyFill="1" applyBorder="1" applyAlignment="1">
      <alignment horizont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/>
    </xf>
    <xf numFmtId="3" fontId="13" fillId="0" borderId="2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3" fontId="13" fillId="0" borderId="1" xfId="0" applyNumberFormat="1" applyFont="1" applyBorder="1" applyAlignment="1">
      <alignment horizontal="center" vertical="center"/>
    </xf>
    <xf numFmtId="3" fontId="12" fillId="0" borderId="2" xfId="0" applyNumberFormat="1" applyFont="1" applyFill="1" applyBorder="1" applyAlignment="1" applyProtection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/>
    </xf>
    <xf numFmtId="3" fontId="13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3" fontId="13" fillId="2" borderId="2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3" fontId="13" fillId="2" borderId="2" xfId="0" applyNumberFormat="1" applyFont="1" applyFill="1" applyBorder="1" applyAlignment="1">
      <alignment horizontal="center" wrapText="1"/>
    </xf>
    <xf numFmtId="2" fontId="4" fillId="0" borderId="1" xfId="0" applyNumberFormat="1" applyFont="1" applyBorder="1" applyAlignment="1">
      <alignment horizontal="center" vertical="center"/>
    </xf>
    <xf numFmtId="0" fontId="14" fillId="0" borderId="4" xfId="0" applyFont="1" applyBorder="1"/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/>
    <xf numFmtId="0" fontId="14" fillId="0" borderId="2" xfId="0" applyFont="1" applyBorder="1" applyAlignment="1"/>
    <xf numFmtId="0" fontId="14" fillId="0" borderId="6" xfId="0" applyFont="1" applyBorder="1" applyAlignment="1"/>
    <xf numFmtId="0" fontId="14" fillId="0" borderId="1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5" xfId="0" applyFont="1" applyBorder="1"/>
    <xf numFmtId="0" fontId="14" fillId="0" borderId="2" xfId="0" applyFont="1" applyBorder="1"/>
    <xf numFmtId="0" fontId="14" fillId="0" borderId="6" xfId="0" applyFont="1" applyBorder="1"/>
    <xf numFmtId="0" fontId="14" fillId="0" borderId="7" xfId="0" applyFont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/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165" fontId="11" fillId="0" borderId="1" xfId="0" applyNumberFormat="1" applyFont="1" applyBorder="1" applyAlignment="1">
      <alignment horizontal="center" vertical="center"/>
    </xf>
    <xf numFmtId="164" fontId="9" fillId="0" borderId="10" xfId="2" applyNumberFormat="1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165" fontId="11" fillId="0" borderId="10" xfId="0" applyNumberFormat="1" applyFont="1" applyBorder="1" applyAlignment="1">
      <alignment horizontal="center" vertical="center"/>
    </xf>
    <xf numFmtId="0" fontId="6" fillId="0" borderId="1" xfId="2" applyFont="1" applyBorder="1" applyAlignment="1">
      <alignment wrapText="1"/>
    </xf>
    <xf numFmtId="0" fontId="6" fillId="2" borderId="1" xfId="0" applyFont="1" applyFill="1" applyBorder="1" applyAlignment="1">
      <alignment vertical="justify"/>
    </xf>
    <xf numFmtId="0" fontId="6" fillId="0" borderId="8" xfId="2" applyFont="1" applyBorder="1" applyAlignment="1">
      <alignment wrapText="1"/>
    </xf>
    <xf numFmtId="0" fontId="9" fillId="0" borderId="1" xfId="2" applyFont="1" applyBorder="1" applyAlignment="1">
      <alignment wrapText="1"/>
    </xf>
    <xf numFmtId="164" fontId="16" fillId="0" borderId="1" xfId="2" applyNumberFormat="1" applyFont="1" applyBorder="1" applyAlignment="1">
      <alignment horizontal="center" vertical="center"/>
    </xf>
    <xf numFmtId="165" fontId="18" fillId="0" borderId="1" xfId="0" applyNumberFormat="1" applyFont="1" applyBorder="1" applyAlignment="1">
      <alignment horizontal="center" vertical="center"/>
    </xf>
    <xf numFmtId="0" fontId="11" fillId="3" borderId="0" xfId="0" applyFont="1" applyFill="1"/>
    <xf numFmtId="0" fontId="19" fillId="3" borderId="0" xfId="0" applyFont="1" applyFill="1"/>
    <xf numFmtId="0" fontId="3" fillId="0" borderId="0" xfId="0" applyFont="1" applyBorder="1" applyAlignment="1">
      <alignment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3" fontId="3" fillId="0" borderId="0" xfId="0" applyNumberFormat="1" applyFont="1" applyFill="1" applyBorder="1" applyAlignment="1" applyProtection="1">
      <alignment horizontal="center" vertical="center" wrapText="1"/>
    </xf>
    <xf numFmtId="165" fontId="4" fillId="0" borderId="0" xfId="0" applyNumberFormat="1" applyFont="1" applyBorder="1" applyAlignment="1">
      <alignment horizontal="center"/>
    </xf>
    <xf numFmtId="3" fontId="3" fillId="0" borderId="0" xfId="0" applyNumberFormat="1" applyFont="1" applyFill="1" applyBorder="1" applyAlignment="1" applyProtection="1">
      <alignment vertical="center" wrapText="1"/>
    </xf>
    <xf numFmtId="0" fontId="4" fillId="0" borderId="0" xfId="0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1" xfId="0" applyNumberFormat="1" applyFont="1" applyFill="1" applyBorder="1" applyAlignment="1" applyProtection="1">
      <alignment horizontal="center" wrapText="1"/>
    </xf>
    <xf numFmtId="3" fontId="13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wrapText="1"/>
    </xf>
    <xf numFmtId="0" fontId="20" fillId="0" borderId="1" xfId="0" applyFont="1" applyBorder="1"/>
    <xf numFmtId="0" fontId="0" fillId="0" borderId="0" xfId="0"/>
    <xf numFmtId="49" fontId="9" fillId="0" borderId="1" xfId="2" applyNumberFormat="1" applyFont="1" applyFill="1" applyBorder="1" applyAlignment="1">
      <alignment horizontal="center"/>
    </xf>
    <xf numFmtId="49" fontId="15" fillId="0" borderId="1" xfId="2" applyNumberFormat="1" applyFont="1" applyFill="1" applyBorder="1" applyAlignment="1">
      <alignment horizontal="center"/>
    </xf>
    <xf numFmtId="49" fontId="15" fillId="0" borderId="8" xfId="2" applyNumberFormat="1" applyFont="1" applyFill="1" applyBorder="1" applyAlignment="1">
      <alignment horizontal="center"/>
    </xf>
    <xf numFmtId="164" fontId="16" fillId="0" borderId="1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/>
    </xf>
    <xf numFmtId="1" fontId="13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/>
    </xf>
    <xf numFmtId="0" fontId="18" fillId="0" borderId="9" xfId="0" applyFont="1" applyBorder="1"/>
    <xf numFmtId="165" fontId="18" fillId="0" borderId="8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/>
    <xf numFmtId="0" fontId="0" fillId="0" borderId="6" xfId="0" applyBorder="1" applyAlignment="1"/>
    <xf numFmtId="0" fontId="14" fillId="0" borderId="4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/>
    </xf>
    <xf numFmtId="3" fontId="11" fillId="0" borderId="1" xfId="1" applyNumberFormat="1" applyFont="1" applyFill="1" applyBorder="1" applyAlignment="1">
      <alignment horizontal="center" vertical="center" wrapText="1"/>
    </xf>
    <xf numFmtId="3" fontId="11" fillId="0" borderId="8" xfId="1" applyNumberFormat="1" applyFont="1" applyFill="1" applyBorder="1" applyAlignment="1">
      <alignment horizontal="center" vertical="center" wrapText="1"/>
    </xf>
    <xf numFmtId="3" fontId="11" fillId="0" borderId="11" xfId="1" applyNumberFormat="1" applyFont="1" applyFill="1" applyBorder="1" applyAlignment="1">
      <alignment horizontal="center" vertical="center" wrapText="1"/>
    </xf>
    <xf numFmtId="3" fontId="11" fillId="0" borderId="12" xfId="1" applyNumberFormat="1" applyFont="1" applyFill="1" applyBorder="1" applyAlignment="1">
      <alignment horizontal="center" vertical="center" wrapText="1"/>
    </xf>
    <xf numFmtId="3" fontId="17" fillId="0" borderId="1" xfId="1" applyNumberFormat="1" applyFont="1" applyFill="1" applyBorder="1" applyAlignment="1">
      <alignment horizontal="center" vertical="center" wrapText="1"/>
    </xf>
    <xf numFmtId="3" fontId="11" fillId="0" borderId="7" xfId="1" applyNumberFormat="1" applyFont="1" applyFill="1" applyBorder="1" applyAlignment="1">
      <alignment horizontal="center" vertical="center" wrapText="1"/>
    </xf>
    <xf numFmtId="3" fontId="18" fillId="0" borderId="7" xfId="1" applyNumberFormat="1" applyFont="1" applyFill="1" applyBorder="1" applyAlignment="1">
      <alignment horizontal="center" vertical="center" wrapText="1"/>
    </xf>
    <xf numFmtId="3" fontId="16" fillId="0" borderId="7" xfId="1" applyNumberFormat="1" applyFont="1" applyFill="1" applyBorder="1" applyAlignment="1">
      <alignment horizontal="center" vertical="center" wrapText="1"/>
    </xf>
    <xf numFmtId="3" fontId="17" fillId="0" borderId="1" xfId="2" applyNumberFormat="1" applyFont="1" applyFill="1" applyBorder="1" applyAlignment="1">
      <alignment horizontal="center" vertical="center"/>
    </xf>
    <xf numFmtId="3" fontId="17" fillId="0" borderId="1" xfId="2" applyNumberFormat="1" applyFont="1" applyBorder="1" applyAlignment="1">
      <alignment horizontal="center" vertical="center"/>
    </xf>
    <xf numFmtId="3" fontId="18" fillId="0" borderId="8" xfId="1" applyNumberFormat="1" applyFont="1" applyFill="1" applyBorder="1" applyAlignment="1">
      <alignment horizontal="center" vertical="center" wrapText="1"/>
    </xf>
    <xf numFmtId="3" fontId="18" fillId="0" borderId="9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3" fontId="16" fillId="0" borderId="8" xfId="2" applyNumberFormat="1" applyFont="1" applyBorder="1" applyAlignment="1">
      <alignment horizontal="center" vertical="center"/>
    </xf>
    <xf numFmtId="3" fontId="18" fillId="0" borderId="8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3" fontId="5" fillId="0" borderId="1" xfId="0" applyNumberFormat="1" applyFont="1" applyBorder="1" applyAlignment="1">
      <alignment horizontal="center"/>
    </xf>
    <xf numFmtId="3" fontId="13" fillId="0" borderId="0" xfId="0" applyNumberFormat="1" applyFont="1" applyAlignment="1">
      <alignment horizontal="center" vertical="center"/>
    </xf>
    <xf numFmtId="3" fontId="13" fillId="0" borderId="1" xfId="0" applyNumberFormat="1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_Приложение 3 рус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1"/>
  <sheetViews>
    <sheetView zoomScaleNormal="100" workbookViewId="0">
      <selection activeCell="F75" sqref="F75:G111"/>
    </sheetView>
  </sheetViews>
  <sheetFormatPr defaultRowHeight="15" x14ac:dyDescent="0.25"/>
  <cols>
    <col min="1" max="1" width="29.140625" customWidth="1"/>
    <col min="2" max="2" width="10.42578125" customWidth="1"/>
    <col min="3" max="3" width="9.5703125" customWidth="1"/>
    <col min="4" max="4" width="10.5703125" customWidth="1"/>
    <col min="5" max="5" width="8.7109375" customWidth="1"/>
    <col min="6" max="6" width="9.42578125" customWidth="1"/>
    <col min="7" max="7" width="11.140625" customWidth="1"/>
    <col min="8" max="8" width="8.7109375" customWidth="1"/>
    <col min="9" max="9" width="9.42578125" customWidth="1"/>
    <col min="10" max="10" width="10.42578125" customWidth="1"/>
    <col min="11" max="11" width="7.42578125" customWidth="1"/>
  </cols>
  <sheetData>
    <row r="1" spans="1:11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32" t="s">
        <v>0</v>
      </c>
      <c r="I2" s="32"/>
      <c r="J2" s="32"/>
      <c r="K2" s="32"/>
    </row>
    <row r="3" spans="1:11" x14ac:dyDescent="0.25">
      <c r="A3" s="32"/>
      <c r="B3" s="32"/>
      <c r="C3" s="32"/>
      <c r="D3" s="32"/>
      <c r="E3" s="32"/>
      <c r="F3" s="32"/>
      <c r="G3" s="32"/>
      <c r="H3" s="32" t="s">
        <v>1</v>
      </c>
      <c r="I3" s="32"/>
      <c r="J3" s="32"/>
      <c r="K3" s="32"/>
    </row>
    <row r="4" spans="1:11" x14ac:dyDescent="0.25">
      <c r="A4" s="32"/>
      <c r="B4" s="32"/>
      <c r="C4" s="32"/>
      <c r="D4" s="32"/>
      <c r="E4" s="32"/>
      <c r="F4" s="32"/>
      <c r="G4" s="32"/>
      <c r="H4" s="33"/>
      <c r="I4" s="33" t="s">
        <v>76</v>
      </c>
      <c r="J4" s="32"/>
      <c r="K4" s="32"/>
    </row>
    <row r="5" spans="1:11" x14ac:dyDescent="0.2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</row>
    <row r="6" spans="1:1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x14ac:dyDescent="0.25">
      <c r="A7" s="106"/>
      <c r="B7" s="106"/>
      <c r="C7" s="106"/>
      <c r="D7" s="106" t="s">
        <v>2</v>
      </c>
      <c r="E7" s="106" t="s">
        <v>3</v>
      </c>
      <c r="F7" s="106"/>
      <c r="G7" s="106"/>
      <c r="H7" s="106"/>
      <c r="I7" s="106"/>
      <c r="J7" s="106"/>
      <c r="K7" s="32"/>
    </row>
    <row r="8" spans="1:11" x14ac:dyDescent="0.25">
      <c r="A8" s="106" t="s">
        <v>219</v>
      </c>
      <c r="B8" s="106"/>
      <c r="C8" s="107"/>
      <c r="D8" s="106"/>
      <c r="E8" s="106"/>
      <c r="F8" s="106"/>
      <c r="G8" s="106"/>
      <c r="H8" s="106"/>
      <c r="I8" s="106"/>
      <c r="J8" s="106"/>
      <c r="K8" s="32"/>
    </row>
    <row r="9" spans="1:11" x14ac:dyDescent="0.25">
      <c r="A9" s="106"/>
      <c r="B9" s="106"/>
      <c r="C9" s="106"/>
      <c r="D9" s="106"/>
      <c r="E9" s="106"/>
      <c r="F9" s="106"/>
      <c r="G9" s="106"/>
      <c r="H9" s="106"/>
      <c r="I9" s="106"/>
      <c r="J9" s="106"/>
      <c r="K9" s="32"/>
    </row>
    <row r="10" spans="1:1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 t="s">
        <v>73</v>
      </c>
    </row>
    <row r="11" spans="1:11" x14ac:dyDescent="0.25">
      <c r="A11" s="34" t="s">
        <v>4</v>
      </c>
      <c r="B11" s="34" t="s">
        <v>17</v>
      </c>
      <c r="C11" s="35" t="s">
        <v>20</v>
      </c>
      <c r="D11" s="131" t="s">
        <v>18</v>
      </c>
      <c r="E11" s="132"/>
      <c r="F11" s="36"/>
      <c r="G11" s="124" t="s">
        <v>15</v>
      </c>
      <c r="H11" s="37"/>
      <c r="I11" s="38"/>
      <c r="J11" s="39" t="s">
        <v>16</v>
      </c>
      <c r="K11" s="40"/>
    </row>
    <row r="12" spans="1:11" x14ac:dyDescent="0.25">
      <c r="A12" s="41"/>
      <c r="B12" s="41" t="s">
        <v>6</v>
      </c>
      <c r="C12" s="34" t="s">
        <v>7</v>
      </c>
      <c r="D12" s="34" t="s">
        <v>10</v>
      </c>
      <c r="E12" s="34" t="s">
        <v>12</v>
      </c>
      <c r="F12" s="34" t="s">
        <v>7</v>
      </c>
      <c r="G12" s="34" t="s">
        <v>10</v>
      </c>
      <c r="H12" s="34" t="s">
        <v>12</v>
      </c>
      <c r="I12" s="34" t="s">
        <v>7</v>
      </c>
      <c r="J12" s="34" t="s">
        <v>10</v>
      </c>
      <c r="K12" s="34" t="s">
        <v>12</v>
      </c>
    </row>
    <row r="13" spans="1:11" x14ac:dyDescent="0.25">
      <c r="A13" s="41"/>
      <c r="B13" s="41" t="s">
        <v>5</v>
      </c>
      <c r="C13" s="127" t="s">
        <v>8</v>
      </c>
      <c r="D13" s="41" t="s">
        <v>11</v>
      </c>
      <c r="E13" s="41" t="s">
        <v>13</v>
      </c>
      <c r="F13" s="41" t="s">
        <v>8</v>
      </c>
      <c r="G13" s="41" t="s">
        <v>11</v>
      </c>
      <c r="H13" s="41" t="s">
        <v>13</v>
      </c>
      <c r="I13" s="41" t="s">
        <v>8</v>
      </c>
      <c r="J13" s="41" t="s">
        <v>11</v>
      </c>
      <c r="K13" s="41" t="s">
        <v>13</v>
      </c>
    </row>
    <row r="14" spans="1:11" x14ac:dyDescent="0.25">
      <c r="A14" s="41"/>
      <c r="B14" s="41"/>
      <c r="C14" s="41" t="s">
        <v>9</v>
      </c>
      <c r="D14" s="41"/>
      <c r="E14" s="41" t="s">
        <v>14</v>
      </c>
      <c r="F14" s="41" t="s">
        <v>9</v>
      </c>
      <c r="G14" s="41"/>
      <c r="H14" s="41" t="s">
        <v>14</v>
      </c>
      <c r="I14" s="41" t="s">
        <v>9</v>
      </c>
      <c r="J14" s="41"/>
      <c r="K14" s="41" t="s">
        <v>14</v>
      </c>
    </row>
    <row r="15" spans="1:11" x14ac:dyDescent="0.25">
      <c r="A15" s="42"/>
      <c r="B15" s="42"/>
      <c r="C15" s="43" t="s">
        <v>23</v>
      </c>
      <c r="D15" s="43"/>
      <c r="E15" s="44"/>
      <c r="F15" s="44" t="s">
        <v>23</v>
      </c>
      <c r="G15" s="44"/>
      <c r="H15" s="44"/>
      <c r="I15" s="43" t="s">
        <v>23</v>
      </c>
      <c r="J15" s="43"/>
      <c r="K15" s="44"/>
    </row>
    <row r="16" spans="1:11" x14ac:dyDescent="0.25">
      <c r="A16" s="36" t="s">
        <v>21</v>
      </c>
      <c r="B16" s="37" t="s">
        <v>22</v>
      </c>
      <c r="C16" s="37">
        <v>1</v>
      </c>
      <c r="D16" s="37">
        <v>2</v>
      </c>
      <c r="E16" s="37">
        <v>3</v>
      </c>
      <c r="F16" s="37">
        <v>4</v>
      </c>
      <c r="G16" s="37">
        <v>5</v>
      </c>
      <c r="H16" s="37">
        <v>6</v>
      </c>
      <c r="I16" s="37">
        <v>7</v>
      </c>
      <c r="J16" s="37">
        <v>8</v>
      </c>
      <c r="K16" s="37">
        <v>9</v>
      </c>
    </row>
    <row r="17" spans="1:13" x14ac:dyDescent="0.25">
      <c r="A17" s="8" t="s">
        <v>24</v>
      </c>
      <c r="B17" s="9">
        <v>10000000</v>
      </c>
      <c r="C17" s="10">
        <f>C18+C26+C32+C38+C56</f>
        <v>20342095</v>
      </c>
      <c r="D17" s="21">
        <f>D18+D26+D32+D38+D56</f>
        <v>20936016</v>
      </c>
      <c r="E17" s="53">
        <f>(D17/C17)*100</f>
        <v>102.91966486244411</v>
      </c>
      <c r="F17" s="21">
        <f>F56</f>
        <v>8800</v>
      </c>
      <c r="G17" s="21">
        <f>G56</f>
        <v>9095</v>
      </c>
      <c r="H17" s="54">
        <f>(G17/F17)*100</f>
        <v>103.35227272727272</v>
      </c>
      <c r="I17" s="11">
        <f t="shared" ref="I17:J19" si="0">C17+F17</f>
        <v>20350895</v>
      </c>
      <c r="J17" s="55">
        <f>D17+G17</f>
        <v>20945111</v>
      </c>
      <c r="K17" s="54">
        <f>(J17/I17)*100</f>
        <v>102.91985192788817</v>
      </c>
    </row>
    <row r="18" spans="1:13" ht="37.15" customHeight="1" x14ac:dyDescent="0.25">
      <c r="A18" s="60" t="s">
        <v>25</v>
      </c>
      <c r="B18" s="61">
        <v>11000000</v>
      </c>
      <c r="C18" s="62">
        <f>C19+C24</f>
        <v>11268005</v>
      </c>
      <c r="D18" s="62">
        <f>D19+D24</f>
        <v>11538473</v>
      </c>
      <c r="E18" s="63">
        <f t="shared" ref="E18:E108" si="1">(D18/C18)*100</f>
        <v>102.40031842371387</v>
      </c>
      <c r="F18" s="64">
        <v>0</v>
      </c>
      <c r="G18" s="65">
        <v>0</v>
      </c>
      <c r="H18" s="63">
        <v>0</v>
      </c>
      <c r="I18" s="64">
        <f t="shared" si="0"/>
        <v>11268005</v>
      </c>
      <c r="J18" s="66">
        <f t="shared" si="0"/>
        <v>11538473</v>
      </c>
      <c r="K18" s="63">
        <f>(J18/I18)*100</f>
        <v>102.40031842371387</v>
      </c>
      <c r="M18" s="7" t="s">
        <v>74</v>
      </c>
    </row>
    <row r="19" spans="1:13" ht="22.5" x14ac:dyDescent="0.25">
      <c r="A19" s="60" t="s">
        <v>26</v>
      </c>
      <c r="B19" s="61">
        <v>11010000</v>
      </c>
      <c r="C19" s="58">
        <f>C20+C22+C23+C21</f>
        <v>11263775</v>
      </c>
      <c r="D19" s="58">
        <f>D20+D22+D23+D21</f>
        <v>11533645</v>
      </c>
      <c r="E19" s="63">
        <f t="shared" si="1"/>
        <v>102.39591078479462</v>
      </c>
      <c r="F19" s="67">
        <v>0</v>
      </c>
      <c r="G19" s="65">
        <v>0</v>
      </c>
      <c r="H19" s="65">
        <v>0</v>
      </c>
      <c r="I19" s="64">
        <f t="shared" si="0"/>
        <v>11263775</v>
      </c>
      <c r="J19" s="66">
        <f t="shared" si="0"/>
        <v>11533645</v>
      </c>
      <c r="K19" s="63">
        <f>(J19/I19)*100</f>
        <v>102.39591078479462</v>
      </c>
    </row>
    <row r="20" spans="1:13" ht="45" x14ac:dyDescent="0.25">
      <c r="A20" s="13" t="s">
        <v>27</v>
      </c>
      <c r="B20" s="14">
        <v>11010100</v>
      </c>
      <c r="C20" s="29">
        <v>9561075</v>
      </c>
      <c r="D20" s="152">
        <v>9764243</v>
      </c>
      <c r="E20" s="46">
        <f t="shared" si="1"/>
        <v>102.12494933885571</v>
      </c>
      <c r="F20" s="23">
        <v>0</v>
      </c>
      <c r="G20" s="47">
        <v>0</v>
      </c>
      <c r="H20" s="47">
        <v>0</v>
      </c>
      <c r="I20" s="64">
        <f t="shared" ref="I20:I94" si="2">C20+F20</f>
        <v>9561075</v>
      </c>
      <c r="J20" s="66">
        <f t="shared" ref="J20:J94" si="3">D20+G20</f>
        <v>9764243</v>
      </c>
      <c r="K20" s="63">
        <f t="shared" ref="K20:K94" si="4">(J20/I20)*100</f>
        <v>102.12494933885571</v>
      </c>
    </row>
    <row r="21" spans="1:13" ht="67.5" x14ac:dyDescent="0.25">
      <c r="A21" s="13" t="s">
        <v>28</v>
      </c>
      <c r="B21" s="14">
        <v>11010200</v>
      </c>
      <c r="C21" s="29">
        <v>330000</v>
      </c>
      <c r="D21" s="152">
        <v>351093</v>
      </c>
      <c r="E21" s="46">
        <f t="shared" si="1"/>
        <v>106.39181818181818</v>
      </c>
      <c r="F21" s="23">
        <v>0</v>
      </c>
      <c r="G21" s="47">
        <v>0</v>
      </c>
      <c r="H21" s="47">
        <v>0</v>
      </c>
      <c r="I21" s="64">
        <f t="shared" si="2"/>
        <v>330000</v>
      </c>
      <c r="J21" s="66">
        <f t="shared" si="3"/>
        <v>351093</v>
      </c>
      <c r="K21" s="63">
        <f t="shared" si="4"/>
        <v>106.39181818181818</v>
      </c>
    </row>
    <row r="22" spans="1:13" ht="45" x14ac:dyDescent="0.25">
      <c r="A22" s="13" t="s">
        <v>29</v>
      </c>
      <c r="B22" s="14">
        <v>11010400</v>
      </c>
      <c r="C22" s="29">
        <v>1245100</v>
      </c>
      <c r="D22" s="153">
        <v>1288999</v>
      </c>
      <c r="E22" s="46">
        <f t="shared" si="1"/>
        <v>103.52574090434503</v>
      </c>
      <c r="F22" s="23">
        <v>0</v>
      </c>
      <c r="G22" s="47">
        <v>0</v>
      </c>
      <c r="H22" s="47">
        <v>0</v>
      </c>
      <c r="I22" s="64">
        <f t="shared" si="2"/>
        <v>1245100</v>
      </c>
      <c r="J22" s="66">
        <f t="shared" si="3"/>
        <v>1288999</v>
      </c>
      <c r="K22" s="63">
        <f t="shared" si="4"/>
        <v>103.52574090434503</v>
      </c>
    </row>
    <row r="23" spans="1:13" ht="45.6" customHeight="1" x14ac:dyDescent="0.25">
      <c r="A23" s="13" t="s">
        <v>188</v>
      </c>
      <c r="B23" s="14">
        <v>11010500</v>
      </c>
      <c r="C23" s="29">
        <v>127600</v>
      </c>
      <c r="D23" s="152">
        <v>129310</v>
      </c>
      <c r="E23" s="46">
        <f t="shared" si="1"/>
        <v>101.34012539184954</v>
      </c>
      <c r="F23" s="23">
        <v>0</v>
      </c>
      <c r="G23" s="47">
        <v>0</v>
      </c>
      <c r="H23" s="47">
        <v>0</v>
      </c>
      <c r="I23" s="64">
        <f t="shared" si="2"/>
        <v>127600</v>
      </c>
      <c r="J23" s="66">
        <f t="shared" si="3"/>
        <v>129310</v>
      </c>
      <c r="K23" s="63">
        <f t="shared" si="4"/>
        <v>101.34012539184954</v>
      </c>
    </row>
    <row r="24" spans="1:13" x14ac:dyDescent="0.25">
      <c r="A24" s="60" t="s">
        <v>30</v>
      </c>
      <c r="B24" s="61">
        <v>11020000</v>
      </c>
      <c r="C24" s="58">
        <f>C25</f>
        <v>4230</v>
      </c>
      <c r="D24" s="58">
        <f>D25</f>
        <v>4828</v>
      </c>
      <c r="E24" s="63">
        <f t="shared" si="1"/>
        <v>114.13711583924351</v>
      </c>
      <c r="F24" s="67">
        <v>0</v>
      </c>
      <c r="G24" s="65">
        <v>0</v>
      </c>
      <c r="H24" s="65">
        <v>0</v>
      </c>
      <c r="I24" s="64">
        <f t="shared" si="2"/>
        <v>4230</v>
      </c>
      <c r="J24" s="66">
        <f t="shared" si="3"/>
        <v>4828</v>
      </c>
      <c r="K24" s="63">
        <f t="shared" si="4"/>
        <v>114.13711583924351</v>
      </c>
    </row>
    <row r="25" spans="1:13" ht="33.75" x14ac:dyDescent="0.25">
      <c r="A25" s="13" t="s">
        <v>31</v>
      </c>
      <c r="B25" s="14">
        <v>11020200</v>
      </c>
      <c r="C25" s="29">
        <v>4230</v>
      </c>
      <c r="D25" s="152">
        <v>4828</v>
      </c>
      <c r="E25" s="46">
        <f t="shared" si="1"/>
        <v>114.13711583924351</v>
      </c>
      <c r="F25" s="23">
        <v>0</v>
      </c>
      <c r="G25" s="47">
        <v>0</v>
      </c>
      <c r="H25" s="47">
        <v>0</v>
      </c>
      <c r="I25" s="64">
        <f t="shared" si="2"/>
        <v>4230</v>
      </c>
      <c r="J25" s="66">
        <f t="shared" si="3"/>
        <v>4828</v>
      </c>
      <c r="K25" s="63">
        <f t="shared" si="4"/>
        <v>114.13711583924351</v>
      </c>
    </row>
    <row r="26" spans="1:13" ht="31.5" x14ac:dyDescent="0.25">
      <c r="A26" s="12" t="s">
        <v>75</v>
      </c>
      <c r="B26" s="9">
        <v>13000000</v>
      </c>
      <c r="C26" s="26">
        <f>C27+C29</f>
        <v>100100</v>
      </c>
      <c r="D26" s="26">
        <f>D27+D29</f>
        <v>110694</v>
      </c>
      <c r="E26" s="54">
        <f t="shared" si="1"/>
        <v>110.58341658341659</v>
      </c>
      <c r="F26" s="56">
        <v>0</v>
      </c>
      <c r="G26" s="48">
        <v>0</v>
      </c>
      <c r="H26" s="48">
        <v>0</v>
      </c>
      <c r="I26" s="64">
        <f t="shared" si="2"/>
        <v>100100</v>
      </c>
      <c r="J26" s="66">
        <f t="shared" si="3"/>
        <v>110694</v>
      </c>
      <c r="K26" s="63">
        <f t="shared" si="4"/>
        <v>110.58341658341659</v>
      </c>
    </row>
    <row r="27" spans="1:13" ht="22.5" x14ac:dyDescent="0.25">
      <c r="A27" s="60" t="s">
        <v>32</v>
      </c>
      <c r="B27" s="61">
        <v>13010000</v>
      </c>
      <c r="C27" s="62">
        <f>C28</f>
        <v>32100</v>
      </c>
      <c r="D27" s="62">
        <f>D28</f>
        <v>42650</v>
      </c>
      <c r="E27" s="63">
        <f t="shared" si="1"/>
        <v>132.86604361370718</v>
      </c>
      <c r="F27" s="67">
        <v>0</v>
      </c>
      <c r="G27" s="65">
        <v>0</v>
      </c>
      <c r="H27" s="65">
        <v>0</v>
      </c>
      <c r="I27" s="64">
        <f t="shared" si="2"/>
        <v>32100</v>
      </c>
      <c r="J27" s="66">
        <f t="shared" si="3"/>
        <v>42650</v>
      </c>
      <c r="K27" s="63">
        <f t="shared" si="4"/>
        <v>132.86604361370718</v>
      </c>
    </row>
    <row r="28" spans="1:13" ht="78.75" x14ac:dyDescent="0.25">
      <c r="A28" s="13" t="s">
        <v>33</v>
      </c>
      <c r="B28" s="14">
        <v>13010200</v>
      </c>
      <c r="C28" s="31">
        <v>32100</v>
      </c>
      <c r="D28" s="153">
        <v>42650</v>
      </c>
      <c r="E28" s="46">
        <f t="shared" si="1"/>
        <v>132.86604361370718</v>
      </c>
      <c r="F28" s="23">
        <v>0</v>
      </c>
      <c r="G28" s="47">
        <v>0</v>
      </c>
      <c r="H28" s="47">
        <v>0</v>
      </c>
      <c r="I28" s="64">
        <f t="shared" si="2"/>
        <v>32100</v>
      </c>
      <c r="J28" s="66">
        <f t="shared" si="3"/>
        <v>42650</v>
      </c>
      <c r="K28" s="63">
        <f t="shared" si="4"/>
        <v>132.86604361370718</v>
      </c>
    </row>
    <row r="29" spans="1:13" ht="22.5" x14ac:dyDescent="0.25">
      <c r="A29" s="60" t="s">
        <v>34</v>
      </c>
      <c r="B29" s="61">
        <v>13030000</v>
      </c>
      <c r="C29" s="62">
        <f>C30+C31</f>
        <v>68000</v>
      </c>
      <c r="D29" s="62">
        <f>D30+D31</f>
        <v>68044</v>
      </c>
      <c r="E29" s="63">
        <f t="shared" si="1"/>
        <v>100.06470588235294</v>
      </c>
      <c r="F29" s="67">
        <v>0</v>
      </c>
      <c r="G29" s="65">
        <v>0</v>
      </c>
      <c r="H29" s="65">
        <v>0</v>
      </c>
      <c r="I29" s="64">
        <f t="shared" si="2"/>
        <v>68000</v>
      </c>
      <c r="J29" s="66">
        <f t="shared" si="3"/>
        <v>68044</v>
      </c>
      <c r="K29" s="63">
        <f t="shared" si="4"/>
        <v>100.06470588235294</v>
      </c>
    </row>
    <row r="30" spans="1:13" ht="33.75" x14ac:dyDescent="0.25">
      <c r="A30" s="13" t="s">
        <v>35</v>
      </c>
      <c r="B30" s="14">
        <v>13030100</v>
      </c>
      <c r="C30" s="31">
        <v>3000</v>
      </c>
      <c r="D30" s="152">
        <v>3011</v>
      </c>
      <c r="E30" s="46">
        <f t="shared" si="1"/>
        <v>100.36666666666667</v>
      </c>
      <c r="F30" s="23">
        <v>0</v>
      </c>
      <c r="G30" s="47">
        <v>0</v>
      </c>
      <c r="H30" s="47">
        <v>0</v>
      </c>
      <c r="I30" s="64">
        <f t="shared" si="2"/>
        <v>3000</v>
      </c>
      <c r="J30" s="66">
        <f t="shared" si="3"/>
        <v>3011</v>
      </c>
      <c r="K30" s="63">
        <f t="shared" si="4"/>
        <v>100.36666666666667</v>
      </c>
    </row>
    <row r="31" spans="1:13" ht="33.75" x14ac:dyDescent="0.25">
      <c r="A31" s="13" t="s">
        <v>36</v>
      </c>
      <c r="B31" s="14">
        <v>13030200</v>
      </c>
      <c r="C31" s="31">
        <v>65000</v>
      </c>
      <c r="D31" s="152">
        <v>65033</v>
      </c>
      <c r="E31" s="46">
        <f t="shared" si="1"/>
        <v>100.05076923076923</v>
      </c>
      <c r="F31" s="23">
        <v>0</v>
      </c>
      <c r="G31" s="47">
        <v>0</v>
      </c>
      <c r="H31" s="47">
        <v>0</v>
      </c>
      <c r="I31" s="64">
        <f t="shared" si="2"/>
        <v>65000</v>
      </c>
      <c r="J31" s="66">
        <f t="shared" si="3"/>
        <v>65033</v>
      </c>
      <c r="K31" s="63">
        <f t="shared" si="4"/>
        <v>100.05076923076923</v>
      </c>
    </row>
    <row r="32" spans="1:13" ht="21" x14ac:dyDescent="0.25">
      <c r="A32" s="12" t="s">
        <v>37</v>
      </c>
      <c r="B32" s="9">
        <v>14000000</v>
      </c>
      <c r="C32" s="26">
        <f>C33+C35+C37</f>
        <v>296700</v>
      </c>
      <c r="D32" s="26">
        <f>D33+D35+D37</f>
        <v>316612</v>
      </c>
      <c r="E32" s="54">
        <f t="shared" si="1"/>
        <v>106.71115604988204</v>
      </c>
      <c r="F32" s="56">
        <v>0</v>
      </c>
      <c r="G32" s="48">
        <v>0</v>
      </c>
      <c r="H32" s="48">
        <v>0</v>
      </c>
      <c r="I32" s="64">
        <f t="shared" si="2"/>
        <v>296700</v>
      </c>
      <c r="J32" s="66">
        <f t="shared" si="3"/>
        <v>316612</v>
      </c>
      <c r="K32" s="63">
        <f t="shared" si="4"/>
        <v>106.71115604988204</v>
      </c>
    </row>
    <row r="33" spans="1:11" ht="33.75" x14ac:dyDescent="0.25">
      <c r="A33" s="60" t="s">
        <v>38</v>
      </c>
      <c r="B33" s="61">
        <v>14020000</v>
      </c>
      <c r="C33" s="62">
        <f>C34</f>
        <v>32100</v>
      </c>
      <c r="D33" s="62">
        <f>D34</f>
        <v>35485</v>
      </c>
      <c r="E33" s="63">
        <f t="shared" si="1"/>
        <v>110.54517133956385</v>
      </c>
      <c r="F33" s="67">
        <v>0</v>
      </c>
      <c r="G33" s="65">
        <v>0</v>
      </c>
      <c r="H33" s="65">
        <v>0</v>
      </c>
      <c r="I33" s="64">
        <f t="shared" si="2"/>
        <v>32100</v>
      </c>
      <c r="J33" s="66">
        <f t="shared" si="3"/>
        <v>35485</v>
      </c>
      <c r="K33" s="63">
        <f t="shared" si="4"/>
        <v>110.54517133956385</v>
      </c>
    </row>
    <row r="34" spans="1:11" x14ac:dyDescent="0.25">
      <c r="A34" s="13" t="s">
        <v>39</v>
      </c>
      <c r="B34" s="14">
        <v>14021900</v>
      </c>
      <c r="C34" s="31">
        <v>32100</v>
      </c>
      <c r="D34" s="152">
        <v>35485</v>
      </c>
      <c r="E34" s="46">
        <f t="shared" si="1"/>
        <v>110.54517133956385</v>
      </c>
      <c r="F34" s="23">
        <v>0</v>
      </c>
      <c r="G34" s="47">
        <v>0</v>
      </c>
      <c r="H34" s="47">
        <v>0</v>
      </c>
      <c r="I34" s="64">
        <f t="shared" si="2"/>
        <v>32100</v>
      </c>
      <c r="J34" s="66">
        <f t="shared" si="3"/>
        <v>35485</v>
      </c>
      <c r="K34" s="63">
        <f t="shared" si="4"/>
        <v>110.54517133956385</v>
      </c>
    </row>
    <row r="35" spans="1:11" ht="33.75" x14ac:dyDescent="0.25">
      <c r="A35" s="60" t="s">
        <v>40</v>
      </c>
      <c r="B35" s="61">
        <v>14030000</v>
      </c>
      <c r="C35" s="62">
        <f>C36</f>
        <v>113100</v>
      </c>
      <c r="D35" s="62">
        <f>D36</f>
        <v>124632</v>
      </c>
      <c r="E35" s="63">
        <f t="shared" si="1"/>
        <v>110.19628647214854</v>
      </c>
      <c r="F35" s="67">
        <v>0</v>
      </c>
      <c r="G35" s="65">
        <v>0</v>
      </c>
      <c r="H35" s="65">
        <v>0</v>
      </c>
      <c r="I35" s="64">
        <f t="shared" si="2"/>
        <v>113100</v>
      </c>
      <c r="J35" s="66">
        <f t="shared" si="3"/>
        <v>124632</v>
      </c>
      <c r="K35" s="63">
        <f t="shared" si="4"/>
        <v>110.19628647214854</v>
      </c>
    </row>
    <row r="36" spans="1:11" x14ac:dyDescent="0.25">
      <c r="A36" s="13" t="s">
        <v>39</v>
      </c>
      <c r="B36" s="14">
        <v>14031900</v>
      </c>
      <c r="C36" s="31">
        <v>113100</v>
      </c>
      <c r="D36" s="154">
        <v>124632</v>
      </c>
      <c r="E36" s="46">
        <f t="shared" si="1"/>
        <v>110.19628647214854</v>
      </c>
      <c r="F36" s="23">
        <v>0</v>
      </c>
      <c r="G36" s="47">
        <v>0</v>
      </c>
      <c r="H36" s="47">
        <v>0</v>
      </c>
      <c r="I36" s="64">
        <f t="shared" si="2"/>
        <v>113100</v>
      </c>
      <c r="J36" s="66">
        <f t="shared" si="3"/>
        <v>124632</v>
      </c>
      <c r="K36" s="63">
        <f t="shared" si="4"/>
        <v>110.19628647214854</v>
      </c>
    </row>
    <row r="37" spans="1:11" ht="45" x14ac:dyDescent="0.25">
      <c r="A37" s="60" t="s">
        <v>41</v>
      </c>
      <c r="B37" s="61">
        <v>14040000</v>
      </c>
      <c r="C37" s="68">
        <v>151500</v>
      </c>
      <c r="D37" s="155">
        <v>156495</v>
      </c>
      <c r="E37" s="63">
        <f t="shared" si="1"/>
        <v>103.29702970297031</v>
      </c>
      <c r="F37" s="67">
        <v>0</v>
      </c>
      <c r="G37" s="65">
        <v>0</v>
      </c>
      <c r="H37" s="65">
        <v>0</v>
      </c>
      <c r="I37" s="64">
        <f t="shared" si="2"/>
        <v>151500</v>
      </c>
      <c r="J37" s="66">
        <f t="shared" si="3"/>
        <v>156495</v>
      </c>
      <c r="K37" s="63">
        <f t="shared" si="4"/>
        <v>103.29702970297031</v>
      </c>
    </row>
    <row r="38" spans="1:11" x14ac:dyDescent="0.25">
      <c r="A38" s="12" t="s">
        <v>42</v>
      </c>
      <c r="B38" s="9">
        <v>18000000</v>
      </c>
      <c r="C38" s="21">
        <f>C39+C49+C52</f>
        <v>8677290</v>
      </c>
      <c r="D38" s="21">
        <f>D39+D49+D52</f>
        <v>8970237</v>
      </c>
      <c r="E38" s="53">
        <f t="shared" si="1"/>
        <v>103.37601947151703</v>
      </c>
      <c r="F38" s="56">
        <v>0</v>
      </c>
      <c r="G38" s="48">
        <v>0</v>
      </c>
      <c r="H38" s="48">
        <v>0</v>
      </c>
      <c r="I38" s="64">
        <f t="shared" si="2"/>
        <v>8677290</v>
      </c>
      <c r="J38" s="66">
        <f t="shared" si="3"/>
        <v>8970237</v>
      </c>
      <c r="K38" s="63">
        <f t="shared" si="4"/>
        <v>103.37601947151703</v>
      </c>
    </row>
    <row r="39" spans="1:11" x14ac:dyDescent="0.25">
      <c r="A39" s="60" t="s">
        <v>43</v>
      </c>
      <c r="B39" s="61">
        <v>18010000</v>
      </c>
      <c r="C39" s="62">
        <f>C40+C41+C42+C43+C44+C45+C46+C47+C48</f>
        <v>4253100</v>
      </c>
      <c r="D39" s="68">
        <f>D40+D41+D42+D43+D44+D45+D46+D47+D48</f>
        <v>4440887</v>
      </c>
      <c r="E39" s="69">
        <f t="shared" si="1"/>
        <v>104.41529707742588</v>
      </c>
      <c r="F39" s="67">
        <v>0</v>
      </c>
      <c r="G39" s="65">
        <v>0</v>
      </c>
      <c r="H39" s="65">
        <v>0</v>
      </c>
      <c r="I39" s="64">
        <f t="shared" si="2"/>
        <v>4253100</v>
      </c>
      <c r="J39" s="66">
        <f t="shared" si="3"/>
        <v>4440887</v>
      </c>
      <c r="K39" s="63">
        <f t="shared" si="4"/>
        <v>104.41529707742588</v>
      </c>
    </row>
    <row r="40" spans="1:11" ht="56.25" x14ac:dyDescent="0.25">
      <c r="A40" s="13" t="s">
        <v>134</v>
      </c>
      <c r="B40" s="14">
        <v>18010100</v>
      </c>
      <c r="C40" s="31">
        <v>7200</v>
      </c>
      <c r="D40" s="152">
        <v>7233</v>
      </c>
      <c r="E40" s="46">
        <f t="shared" si="1"/>
        <v>100.45833333333334</v>
      </c>
      <c r="F40" s="22">
        <v>0</v>
      </c>
      <c r="G40" s="47">
        <v>0</v>
      </c>
      <c r="H40" s="47">
        <v>0</v>
      </c>
      <c r="I40" s="64">
        <f t="shared" si="2"/>
        <v>7200</v>
      </c>
      <c r="J40" s="66">
        <f t="shared" si="3"/>
        <v>7233</v>
      </c>
      <c r="K40" s="63">
        <f t="shared" si="4"/>
        <v>100.45833333333334</v>
      </c>
    </row>
    <row r="41" spans="1:11" ht="45" x14ac:dyDescent="0.25">
      <c r="A41" s="13" t="s">
        <v>135</v>
      </c>
      <c r="B41" s="14">
        <v>18010200</v>
      </c>
      <c r="C41" s="31">
        <v>51600</v>
      </c>
      <c r="D41" s="152">
        <v>51686</v>
      </c>
      <c r="E41" s="46">
        <f t="shared" si="1"/>
        <v>100.16666666666667</v>
      </c>
      <c r="F41" s="22">
        <v>0</v>
      </c>
      <c r="G41" s="47">
        <v>0</v>
      </c>
      <c r="H41" s="47">
        <v>0</v>
      </c>
      <c r="I41" s="64">
        <f t="shared" si="2"/>
        <v>51600</v>
      </c>
      <c r="J41" s="66">
        <f t="shared" si="3"/>
        <v>51686</v>
      </c>
      <c r="K41" s="63">
        <f t="shared" si="4"/>
        <v>100.16666666666667</v>
      </c>
    </row>
    <row r="42" spans="1:11" ht="45" x14ac:dyDescent="0.25">
      <c r="A42" s="13" t="s">
        <v>136</v>
      </c>
      <c r="B42" s="14">
        <v>18010300</v>
      </c>
      <c r="C42" s="31">
        <v>242000</v>
      </c>
      <c r="D42" s="152">
        <v>327128</v>
      </c>
      <c r="E42" s="46">
        <f t="shared" si="1"/>
        <v>135.17685950413224</v>
      </c>
      <c r="F42" s="22">
        <v>0</v>
      </c>
      <c r="G42" s="47">
        <v>0</v>
      </c>
      <c r="H42" s="47">
        <v>0</v>
      </c>
      <c r="I42" s="64">
        <f t="shared" si="2"/>
        <v>242000</v>
      </c>
      <c r="J42" s="66">
        <f t="shared" si="3"/>
        <v>327128</v>
      </c>
      <c r="K42" s="63">
        <f t="shared" si="4"/>
        <v>135.17685950413224</v>
      </c>
    </row>
    <row r="43" spans="1:11" ht="56.25" x14ac:dyDescent="0.25">
      <c r="A43" s="13" t="s">
        <v>137</v>
      </c>
      <c r="B43" s="14">
        <v>18010400</v>
      </c>
      <c r="C43" s="31">
        <v>334800</v>
      </c>
      <c r="D43" s="153">
        <v>352005</v>
      </c>
      <c r="E43" s="46">
        <f t="shared" si="1"/>
        <v>105.13888888888889</v>
      </c>
      <c r="F43" s="22">
        <v>0</v>
      </c>
      <c r="G43" s="47">
        <v>0</v>
      </c>
      <c r="H43" s="47">
        <v>0</v>
      </c>
      <c r="I43" s="64">
        <f t="shared" si="2"/>
        <v>334800</v>
      </c>
      <c r="J43" s="66">
        <f t="shared" si="3"/>
        <v>352005</v>
      </c>
      <c r="K43" s="63">
        <f t="shared" si="4"/>
        <v>105.13888888888889</v>
      </c>
    </row>
    <row r="44" spans="1:11" x14ac:dyDescent="0.25">
      <c r="A44" s="13" t="s">
        <v>44</v>
      </c>
      <c r="B44" s="14">
        <v>18010500</v>
      </c>
      <c r="C44" s="31">
        <v>625900</v>
      </c>
      <c r="D44" s="152">
        <v>649741</v>
      </c>
      <c r="E44" s="46">
        <f t="shared" si="1"/>
        <v>103.80907493209779</v>
      </c>
      <c r="F44" s="22">
        <v>0</v>
      </c>
      <c r="G44" s="47">
        <v>0</v>
      </c>
      <c r="H44" s="47">
        <v>0</v>
      </c>
      <c r="I44" s="64">
        <f t="shared" si="2"/>
        <v>625900</v>
      </c>
      <c r="J44" s="66">
        <f t="shared" si="3"/>
        <v>649741</v>
      </c>
      <c r="K44" s="63">
        <f t="shared" si="4"/>
        <v>103.80907493209779</v>
      </c>
    </row>
    <row r="45" spans="1:11" x14ac:dyDescent="0.25">
      <c r="A45" s="13" t="s">
        <v>45</v>
      </c>
      <c r="B45" s="14">
        <v>18010600</v>
      </c>
      <c r="C45" s="31">
        <v>2377600</v>
      </c>
      <c r="D45" s="152">
        <v>2415980</v>
      </c>
      <c r="E45" s="46">
        <f t="shared" si="1"/>
        <v>101.61423283983851</v>
      </c>
      <c r="F45" s="22">
        <v>0</v>
      </c>
      <c r="G45" s="47">
        <v>0</v>
      </c>
      <c r="H45" s="47">
        <v>0</v>
      </c>
      <c r="I45" s="64">
        <f t="shared" si="2"/>
        <v>2377600</v>
      </c>
      <c r="J45" s="66">
        <f t="shared" si="3"/>
        <v>2415980</v>
      </c>
      <c r="K45" s="63">
        <f t="shared" si="4"/>
        <v>101.61423283983851</v>
      </c>
    </row>
    <row r="46" spans="1:11" x14ac:dyDescent="0.25">
      <c r="A46" s="13" t="s">
        <v>46</v>
      </c>
      <c r="B46" s="14">
        <v>18010700</v>
      </c>
      <c r="C46" s="31">
        <v>224000</v>
      </c>
      <c r="D46" s="152">
        <v>233151</v>
      </c>
      <c r="E46" s="46">
        <f t="shared" si="1"/>
        <v>104.08526785714285</v>
      </c>
      <c r="F46" s="22">
        <v>0</v>
      </c>
      <c r="G46" s="47">
        <v>0</v>
      </c>
      <c r="H46" s="47">
        <v>0</v>
      </c>
      <c r="I46" s="64">
        <f t="shared" si="2"/>
        <v>224000</v>
      </c>
      <c r="J46" s="66">
        <f t="shared" si="3"/>
        <v>233151</v>
      </c>
      <c r="K46" s="63">
        <f t="shared" si="4"/>
        <v>104.08526785714285</v>
      </c>
    </row>
    <row r="47" spans="1:11" x14ac:dyDescent="0.25">
      <c r="A47" s="13" t="s">
        <v>47</v>
      </c>
      <c r="B47" s="14">
        <v>18010900</v>
      </c>
      <c r="C47" s="31">
        <v>340000</v>
      </c>
      <c r="D47" s="152">
        <v>353363</v>
      </c>
      <c r="E47" s="46">
        <f t="shared" si="1"/>
        <v>103.93029411764705</v>
      </c>
      <c r="F47" s="22">
        <v>0</v>
      </c>
      <c r="G47" s="47">
        <v>0</v>
      </c>
      <c r="H47" s="47">
        <v>0</v>
      </c>
      <c r="I47" s="64">
        <f t="shared" si="2"/>
        <v>340000</v>
      </c>
      <c r="J47" s="66">
        <f t="shared" si="3"/>
        <v>353363</v>
      </c>
      <c r="K47" s="63">
        <f t="shared" si="4"/>
        <v>103.93029411764705</v>
      </c>
    </row>
    <row r="48" spans="1:11" ht="22.5" x14ac:dyDescent="0.25">
      <c r="A48" s="13" t="s">
        <v>48</v>
      </c>
      <c r="B48" s="14">
        <v>18011100</v>
      </c>
      <c r="C48" s="31">
        <v>50000</v>
      </c>
      <c r="D48" s="152">
        <v>50600</v>
      </c>
      <c r="E48" s="46">
        <f t="shared" si="1"/>
        <v>101.2</v>
      </c>
      <c r="F48" s="22">
        <v>0</v>
      </c>
      <c r="G48" s="47">
        <v>0</v>
      </c>
      <c r="H48" s="47">
        <v>0</v>
      </c>
      <c r="I48" s="64">
        <f t="shared" si="2"/>
        <v>50000</v>
      </c>
      <c r="J48" s="66">
        <f t="shared" si="3"/>
        <v>50600</v>
      </c>
      <c r="K48" s="63">
        <f t="shared" si="4"/>
        <v>101.2</v>
      </c>
    </row>
    <row r="49" spans="1:11" x14ac:dyDescent="0.25">
      <c r="A49" s="60" t="s">
        <v>49</v>
      </c>
      <c r="B49" s="61">
        <v>18030000</v>
      </c>
      <c r="C49" s="62">
        <f>C50</f>
        <v>4800</v>
      </c>
      <c r="D49" s="62">
        <f>D50+D51</f>
        <v>14592</v>
      </c>
      <c r="E49" s="63">
        <f t="shared" si="1"/>
        <v>304</v>
      </c>
      <c r="F49" s="64">
        <v>0</v>
      </c>
      <c r="G49" s="65">
        <v>0</v>
      </c>
      <c r="H49" s="65">
        <v>0</v>
      </c>
      <c r="I49" s="64">
        <f t="shared" si="2"/>
        <v>4800</v>
      </c>
      <c r="J49" s="66">
        <f t="shared" si="3"/>
        <v>14592</v>
      </c>
      <c r="K49" s="63">
        <f t="shared" si="4"/>
        <v>304</v>
      </c>
    </row>
    <row r="50" spans="1:11" ht="22.5" x14ac:dyDescent="0.25">
      <c r="A50" s="13" t="s">
        <v>50</v>
      </c>
      <c r="B50" s="14">
        <v>18030100</v>
      </c>
      <c r="C50" s="31">
        <v>4800</v>
      </c>
      <c r="D50" s="152">
        <v>12226</v>
      </c>
      <c r="E50" s="46">
        <f t="shared" si="1"/>
        <v>254.70833333333331</v>
      </c>
      <c r="F50" s="22">
        <v>0</v>
      </c>
      <c r="G50" s="47">
        <v>0</v>
      </c>
      <c r="H50" s="47">
        <v>0</v>
      </c>
      <c r="I50" s="64">
        <f t="shared" si="2"/>
        <v>4800</v>
      </c>
      <c r="J50" s="66">
        <f t="shared" si="3"/>
        <v>12226</v>
      </c>
      <c r="K50" s="63">
        <f t="shared" si="4"/>
        <v>254.70833333333331</v>
      </c>
    </row>
    <row r="51" spans="1:11" s="119" customFormat="1" ht="22.5" x14ac:dyDescent="0.25">
      <c r="A51" s="13" t="s">
        <v>206</v>
      </c>
      <c r="B51" s="14">
        <v>18030200</v>
      </c>
      <c r="C51" s="31"/>
      <c r="D51" s="152">
        <v>2366</v>
      </c>
      <c r="E51" s="46"/>
      <c r="F51" s="22"/>
      <c r="G51" s="47"/>
      <c r="H51" s="47"/>
      <c r="I51" s="64"/>
      <c r="J51" s="66"/>
      <c r="K51" s="63"/>
    </row>
    <row r="52" spans="1:11" x14ac:dyDescent="0.25">
      <c r="A52" s="60" t="s">
        <v>51</v>
      </c>
      <c r="B52" s="61">
        <v>18050000</v>
      </c>
      <c r="C52" s="70">
        <f>C53+C54+C55</f>
        <v>4419390</v>
      </c>
      <c r="D52" s="70">
        <f>D53+D54+D55</f>
        <v>4514758</v>
      </c>
      <c r="E52" s="63">
        <f t="shared" si="1"/>
        <v>102.15794487474517</v>
      </c>
      <c r="F52" s="64">
        <v>0</v>
      </c>
      <c r="G52" s="65">
        <v>0</v>
      </c>
      <c r="H52" s="65">
        <v>0</v>
      </c>
      <c r="I52" s="64">
        <f t="shared" si="2"/>
        <v>4419390</v>
      </c>
      <c r="J52" s="66">
        <f t="shared" si="3"/>
        <v>4514758</v>
      </c>
      <c r="K52" s="63">
        <f t="shared" si="4"/>
        <v>102.15794487474517</v>
      </c>
    </row>
    <row r="53" spans="1:11" x14ac:dyDescent="0.25">
      <c r="A53" s="13" t="s">
        <v>52</v>
      </c>
      <c r="B53" s="14">
        <v>18050300</v>
      </c>
      <c r="C53" s="25">
        <v>465200</v>
      </c>
      <c r="D53" s="152">
        <v>465410</v>
      </c>
      <c r="E53" s="46">
        <f t="shared" si="1"/>
        <v>100.0451418744626</v>
      </c>
      <c r="F53" s="22">
        <v>0</v>
      </c>
      <c r="G53" s="47">
        <v>0</v>
      </c>
      <c r="H53" s="47">
        <v>0</v>
      </c>
      <c r="I53" s="64">
        <f t="shared" si="2"/>
        <v>465200</v>
      </c>
      <c r="J53" s="66">
        <f t="shared" si="3"/>
        <v>465410</v>
      </c>
      <c r="K53" s="63">
        <f t="shared" si="4"/>
        <v>100.0451418744626</v>
      </c>
    </row>
    <row r="54" spans="1:11" x14ac:dyDescent="0.25">
      <c r="A54" s="13" t="s">
        <v>53</v>
      </c>
      <c r="B54" s="14">
        <v>18050400</v>
      </c>
      <c r="C54" s="25">
        <v>1972900</v>
      </c>
      <c r="D54" s="152">
        <v>2023535</v>
      </c>
      <c r="E54" s="46">
        <f t="shared" si="1"/>
        <v>102.56652643316943</v>
      </c>
      <c r="F54" s="22">
        <v>0</v>
      </c>
      <c r="G54" s="47">
        <v>0</v>
      </c>
      <c r="H54" s="47">
        <v>0</v>
      </c>
      <c r="I54" s="64">
        <f t="shared" si="2"/>
        <v>1972900</v>
      </c>
      <c r="J54" s="66">
        <f t="shared" si="3"/>
        <v>2023535</v>
      </c>
      <c r="K54" s="63">
        <f t="shared" si="4"/>
        <v>102.56652643316943</v>
      </c>
    </row>
    <row r="55" spans="1:11" ht="78.75" x14ac:dyDescent="0.25">
      <c r="A55" s="13" t="s">
        <v>54</v>
      </c>
      <c r="B55" s="14">
        <v>18050500</v>
      </c>
      <c r="C55" s="25">
        <v>1981290</v>
      </c>
      <c r="D55" s="152">
        <v>2025813</v>
      </c>
      <c r="E55" s="46">
        <f t="shared" si="1"/>
        <v>102.24717229683691</v>
      </c>
      <c r="F55" s="22">
        <v>0</v>
      </c>
      <c r="G55" s="47">
        <v>0</v>
      </c>
      <c r="H55" s="47">
        <v>0</v>
      </c>
      <c r="I55" s="64">
        <f t="shared" si="2"/>
        <v>1981290</v>
      </c>
      <c r="J55" s="66">
        <f t="shared" si="3"/>
        <v>2025813</v>
      </c>
      <c r="K55" s="63">
        <f t="shared" si="4"/>
        <v>102.24717229683691</v>
      </c>
    </row>
    <row r="56" spans="1:11" x14ac:dyDescent="0.25">
      <c r="A56" s="12" t="s">
        <v>55</v>
      </c>
      <c r="B56" s="9">
        <v>19000000</v>
      </c>
      <c r="C56" s="24">
        <v>0</v>
      </c>
      <c r="D56" s="126">
        <v>0</v>
      </c>
      <c r="E56" s="54">
        <v>0</v>
      </c>
      <c r="F56" s="20">
        <f>F57</f>
        <v>8800</v>
      </c>
      <c r="G56" s="21">
        <f>G57</f>
        <v>9095</v>
      </c>
      <c r="H56" s="54">
        <f>(G56/F56)*100</f>
        <v>103.35227272727272</v>
      </c>
      <c r="I56" s="64">
        <f t="shared" si="2"/>
        <v>8800</v>
      </c>
      <c r="J56" s="66">
        <f t="shared" si="3"/>
        <v>9095</v>
      </c>
      <c r="K56" s="63">
        <f t="shared" si="4"/>
        <v>103.35227272727272</v>
      </c>
    </row>
    <row r="57" spans="1:11" x14ac:dyDescent="0.25">
      <c r="A57" s="60" t="s">
        <v>56</v>
      </c>
      <c r="B57" s="61">
        <v>19010000</v>
      </c>
      <c r="C57" s="70">
        <v>0</v>
      </c>
      <c r="D57" s="66">
        <v>0</v>
      </c>
      <c r="E57" s="63">
        <v>0</v>
      </c>
      <c r="F57" s="64">
        <f>F58+F59</f>
        <v>8800</v>
      </c>
      <c r="G57" s="116">
        <f>G58+G59+G60</f>
        <v>9095</v>
      </c>
      <c r="H57" s="63">
        <f>(G57/F57)*100</f>
        <v>103.35227272727272</v>
      </c>
      <c r="I57" s="64">
        <f t="shared" si="2"/>
        <v>8800</v>
      </c>
      <c r="J57" s="66">
        <f t="shared" si="3"/>
        <v>9095</v>
      </c>
      <c r="K57" s="63">
        <f t="shared" si="4"/>
        <v>103.35227272727272</v>
      </c>
    </row>
    <row r="58" spans="1:11" ht="67.5" x14ac:dyDescent="0.25">
      <c r="A58" s="13" t="s">
        <v>191</v>
      </c>
      <c r="B58" s="14">
        <v>19010100</v>
      </c>
      <c r="C58" s="25">
        <v>0</v>
      </c>
      <c r="D58" s="152">
        <v>0</v>
      </c>
      <c r="E58" s="46">
        <v>0</v>
      </c>
      <c r="F58" s="22">
        <v>3800</v>
      </c>
      <c r="G58" s="47">
        <v>3511</v>
      </c>
      <c r="H58" s="46">
        <f>(G58/F58)*100</f>
        <v>92.39473684210526</v>
      </c>
      <c r="I58" s="64">
        <f t="shared" si="2"/>
        <v>3800</v>
      </c>
      <c r="J58" s="66">
        <f t="shared" si="3"/>
        <v>3511</v>
      </c>
      <c r="K58" s="63">
        <f t="shared" si="4"/>
        <v>92.39473684210526</v>
      </c>
    </row>
    <row r="59" spans="1:11" ht="56.25" x14ac:dyDescent="0.25">
      <c r="A59" s="13" t="s">
        <v>138</v>
      </c>
      <c r="B59" s="14">
        <v>19010300</v>
      </c>
      <c r="C59" s="25">
        <v>0</v>
      </c>
      <c r="D59" s="152">
        <v>0</v>
      </c>
      <c r="E59" s="46">
        <v>0</v>
      </c>
      <c r="F59" s="22">
        <v>5000</v>
      </c>
      <c r="G59" s="47">
        <v>5551</v>
      </c>
      <c r="H59" s="46">
        <f>(G59/F59)*100</f>
        <v>111.02000000000001</v>
      </c>
      <c r="I59" s="64">
        <f t="shared" si="2"/>
        <v>5000</v>
      </c>
      <c r="J59" s="66">
        <f t="shared" si="3"/>
        <v>5551</v>
      </c>
      <c r="K59" s="63">
        <f t="shared" si="4"/>
        <v>111.02000000000001</v>
      </c>
    </row>
    <row r="60" spans="1:11" s="119" customFormat="1" ht="45" x14ac:dyDescent="0.25">
      <c r="A60" s="13" t="s">
        <v>221</v>
      </c>
      <c r="B60" s="14">
        <v>19011000</v>
      </c>
      <c r="C60" s="25">
        <v>0</v>
      </c>
      <c r="D60" s="152">
        <v>0</v>
      </c>
      <c r="E60" s="46">
        <v>0</v>
      </c>
      <c r="F60" s="22">
        <v>0</v>
      </c>
      <c r="G60" s="47">
        <v>33</v>
      </c>
      <c r="H60" s="46">
        <v>0</v>
      </c>
      <c r="I60" s="64">
        <f t="shared" si="2"/>
        <v>0</v>
      </c>
      <c r="J60" s="66">
        <f t="shared" si="3"/>
        <v>33</v>
      </c>
      <c r="K60" s="63">
        <v>0</v>
      </c>
    </row>
    <row r="61" spans="1:11" x14ac:dyDescent="0.25">
      <c r="A61" s="8" t="s">
        <v>57</v>
      </c>
      <c r="B61" s="9">
        <v>20000000</v>
      </c>
      <c r="C61" s="26">
        <f>C67+C72+C62</f>
        <v>100270</v>
      </c>
      <c r="D61" s="26">
        <f>D62+D67+D72</f>
        <v>150677</v>
      </c>
      <c r="E61" s="53">
        <f t="shared" si="1"/>
        <v>150.27126757754064</v>
      </c>
      <c r="F61" s="26">
        <f>F67+F72+F75</f>
        <v>1781621</v>
      </c>
      <c r="G61" s="26">
        <f>G67+G72+G75</f>
        <v>1782485</v>
      </c>
      <c r="H61" s="54">
        <f>(G61/F61)*100</f>
        <v>100.0484951625514</v>
      </c>
      <c r="I61" s="64">
        <f t="shared" si="2"/>
        <v>1881891</v>
      </c>
      <c r="J61" s="66">
        <f t="shared" si="3"/>
        <v>1933162</v>
      </c>
      <c r="K61" s="63">
        <f t="shared" si="4"/>
        <v>102.72444046971903</v>
      </c>
    </row>
    <row r="62" spans="1:11" ht="21" x14ac:dyDescent="0.25">
      <c r="A62" s="8" t="s">
        <v>77</v>
      </c>
      <c r="B62" s="9">
        <v>21000000</v>
      </c>
      <c r="C62" s="26">
        <f>C63+C65</f>
        <v>7795</v>
      </c>
      <c r="D62" s="26">
        <f>D63+D65</f>
        <v>11115</v>
      </c>
      <c r="E62" s="46">
        <f t="shared" si="1"/>
        <v>142.59140474663246</v>
      </c>
      <c r="F62" s="20">
        <v>0</v>
      </c>
      <c r="G62" s="48">
        <v>0</v>
      </c>
      <c r="H62" s="48">
        <v>0</v>
      </c>
      <c r="I62" s="64">
        <f t="shared" si="2"/>
        <v>7795</v>
      </c>
      <c r="J62" s="66">
        <f t="shared" si="3"/>
        <v>11115</v>
      </c>
      <c r="K62" s="63">
        <v>0</v>
      </c>
    </row>
    <row r="63" spans="1:11" ht="18.600000000000001" customHeight="1" x14ac:dyDescent="0.25">
      <c r="A63" s="71" t="s">
        <v>78</v>
      </c>
      <c r="B63" s="61">
        <v>21010000</v>
      </c>
      <c r="C63" s="62">
        <f>C64</f>
        <v>3795</v>
      </c>
      <c r="D63" s="62">
        <f>D64</f>
        <v>7115</v>
      </c>
      <c r="E63" s="46">
        <f t="shared" si="1"/>
        <v>187.48353096179181</v>
      </c>
      <c r="F63" s="64">
        <v>0</v>
      </c>
      <c r="G63" s="65">
        <v>0</v>
      </c>
      <c r="H63" s="65">
        <v>0</v>
      </c>
      <c r="I63" s="64">
        <f t="shared" si="2"/>
        <v>3795</v>
      </c>
      <c r="J63" s="66">
        <f t="shared" si="3"/>
        <v>7115</v>
      </c>
      <c r="K63" s="63">
        <v>0</v>
      </c>
    </row>
    <row r="64" spans="1:11" ht="45.75" x14ac:dyDescent="0.25">
      <c r="A64" s="15" t="s">
        <v>58</v>
      </c>
      <c r="B64" s="14">
        <v>21010300</v>
      </c>
      <c r="C64" s="26">
        <v>3795</v>
      </c>
      <c r="D64" s="152">
        <v>7115</v>
      </c>
      <c r="E64" s="46">
        <f t="shared" si="1"/>
        <v>187.48353096179181</v>
      </c>
      <c r="F64" s="22">
        <v>0</v>
      </c>
      <c r="G64" s="47">
        <v>0</v>
      </c>
      <c r="H64" s="47">
        <v>0</v>
      </c>
      <c r="I64" s="64">
        <f t="shared" si="2"/>
        <v>3795</v>
      </c>
      <c r="J64" s="66">
        <f t="shared" si="3"/>
        <v>7115</v>
      </c>
      <c r="K64" s="63">
        <v>0</v>
      </c>
    </row>
    <row r="65" spans="1:11" x14ac:dyDescent="0.25">
      <c r="A65" s="71" t="s">
        <v>79</v>
      </c>
      <c r="B65" s="61">
        <v>21080000</v>
      </c>
      <c r="C65" s="62">
        <f>C66</f>
        <v>4000</v>
      </c>
      <c r="D65" s="62">
        <f>D66</f>
        <v>4000</v>
      </c>
      <c r="E65" s="46">
        <f t="shared" si="1"/>
        <v>100</v>
      </c>
      <c r="F65" s="64">
        <v>0</v>
      </c>
      <c r="G65" s="65">
        <v>0</v>
      </c>
      <c r="H65" s="65">
        <v>0</v>
      </c>
      <c r="I65" s="64">
        <f t="shared" si="2"/>
        <v>4000</v>
      </c>
      <c r="J65" s="66">
        <f t="shared" si="3"/>
        <v>4000</v>
      </c>
      <c r="K65" s="63">
        <v>0</v>
      </c>
    </row>
    <row r="66" spans="1:11" ht="48" customHeight="1" x14ac:dyDescent="0.25">
      <c r="A66" s="117" t="s">
        <v>152</v>
      </c>
      <c r="B66" s="14">
        <v>21081500</v>
      </c>
      <c r="C66" s="26">
        <v>4000</v>
      </c>
      <c r="D66" s="152">
        <v>4000</v>
      </c>
      <c r="E66" s="46">
        <f t="shared" si="1"/>
        <v>100</v>
      </c>
      <c r="F66" s="22">
        <v>0</v>
      </c>
      <c r="G66" s="47">
        <v>0</v>
      </c>
      <c r="H66" s="47">
        <v>0</v>
      </c>
      <c r="I66" s="64">
        <f t="shared" si="2"/>
        <v>4000</v>
      </c>
      <c r="J66" s="66">
        <f t="shared" si="3"/>
        <v>4000</v>
      </c>
      <c r="K66" s="63">
        <v>0</v>
      </c>
    </row>
    <row r="67" spans="1:11" ht="31.5" x14ac:dyDescent="0.25">
      <c r="A67" s="12" t="s">
        <v>59</v>
      </c>
      <c r="B67" s="9">
        <v>22000000</v>
      </c>
      <c r="C67" s="26">
        <f>C68</f>
        <v>8475</v>
      </c>
      <c r="D67" s="26">
        <f>D68+D70</f>
        <v>8963</v>
      </c>
      <c r="E67" s="54">
        <f t="shared" si="1"/>
        <v>105.75811209439527</v>
      </c>
      <c r="F67" s="20">
        <v>0</v>
      </c>
      <c r="G67" s="48">
        <v>0</v>
      </c>
      <c r="H67" s="48">
        <v>0</v>
      </c>
      <c r="I67" s="64">
        <f t="shared" si="2"/>
        <v>8475</v>
      </c>
      <c r="J67" s="66">
        <f t="shared" si="3"/>
        <v>8963</v>
      </c>
      <c r="K67" s="63">
        <f t="shared" si="4"/>
        <v>105.75811209439527</v>
      </c>
    </row>
    <row r="68" spans="1:11" ht="22.5" x14ac:dyDescent="0.25">
      <c r="A68" s="60" t="s">
        <v>60</v>
      </c>
      <c r="B68" s="61">
        <v>22010000</v>
      </c>
      <c r="C68" s="62">
        <f>C69</f>
        <v>8475</v>
      </c>
      <c r="D68" s="62">
        <f>D69</f>
        <v>8924</v>
      </c>
      <c r="E68" s="63">
        <f t="shared" si="1"/>
        <v>105.29793510324484</v>
      </c>
      <c r="F68" s="64">
        <v>0</v>
      </c>
      <c r="G68" s="65">
        <v>0</v>
      </c>
      <c r="H68" s="65">
        <v>0</v>
      </c>
      <c r="I68" s="64">
        <f t="shared" si="2"/>
        <v>8475</v>
      </c>
      <c r="J68" s="66">
        <f t="shared" si="3"/>
        <v>8924</v>
      </c>
      <c r="K68" s="63">
        <f t="shared" si="4"/>
        <v>105.29793510324484</v>
      </c>
    </row>
    <row r="69" spans="1:11" ht="22.5" x14ac:dyDescent="0.25">
      <c r="A69" s="13" t="s">
        <v>61</v>
      </c>
      <c r="B69" s="14">
        <v>22012500</v>
      </c>
      <c r="C69" s="28">
        <v>8475</v>
      </c>
      <c r="D69" s="152">
        <v>8924</v>
      </c>
      <c r="E69" s="46">
        <f t="shared" si="1"/>
        <v>105.29793510324484</v>
      </c>
      <c r="F69" s="22">
        <v>0</v>
      </c>
      <c r="G69" s="47">
        <v>0</v>
      </c>
      <c r="H69" s="47">
        <v>0</v>
      </c>
      <c r="I69" s="64">
        <f t="shared" si="2"/>
        <v>8475</v>
      </c>
      <c r="J69" s="66">
        <f t="shared" si="3"/>
        <v>8924</v>
      </c>
      <c r="K69" s="63">
        <f t="shared" si="4"/>
        <v>105.29793510324484</v>
      </c>
    </row>
    <row r="70" spans="1:11" x14ac:dyDescent="0.25">
      <c r="A70" s="72" t="s">
        <v>80</v>
      </c>
      <c r="B70" s="61">
        <v>22090000</v>
      </c>
      <c r="C70" s="68">
        <v>0</v>
      </c>
      <c r="D70" s="66">
        <f>D71</f>
        <v>39</v>
      </c>
      <c r="E70" s="63">
        <v>0</v>
      </c>
      <c r="F70" s="64">
        <v>0</v>
      </c>
      <c r="G70" s="65">
        <v>0</v>
      </c>
      <c r="H70" s="65">
        <v>0</v>
      </c>
      <c r="I70" s="64">
        <f t="shared" si="2"/>
        <v>0</v>
      </c>
      <c r="J70" s="66">
        <f t="shared" si="3"/>
        <v>39</v>
      </c>
      <c r="K70" s="63">
        <v>0</v>
      </c>
    </row>
    <row r="71" spans="1:11" x14ac:dyDescent="0.25">
      <c r="A71" s="16" t="s">
        <v>81</v>
      </c>
      <c r="B71" s="14">
        <v>22090100</v>
      </c>
      <c r="C71" s="28">
        <v>0</v>
      </c>
      <c r="D71" s="152">
        <v>39</v>
      </c>
      <c r="E71" s="46">
        <v>0</v>
      </c>
      <c r="F71" s="22">
        <v>0</v>
      </c>
      <c r="G71" s="47">
        <v>0</v>
      </c>
      <c r="H71" s="47">
        <v>0</v>
      </c>
      <c r="I71" s="64">
        <f t="shared" si="2"/>
        <v>0</v>
      </c>
      <c r="J71" s="66">
        <f t="shared" si="3"/>
        <v>39</v>
      </c>
      <c r="K71" s="63">
        <v>0</v>
      </c>
    </row>
    <row r="72" spans="1:11" x14ac:dyDescent="0.25">
      <c r="A72" s="73" t="s">
        <v>82</v>
      </c>
      <c r="B72" s="9">
        <v>24000000</v>
      </c>
      <c r="C72" s="27">
        <f>C73</f>
        <v>84000</v>
      </c>
      <c r="D72" s="27">
        <f>D73</f>
        <v>130599</v>
      </c>
      <c r="E72" s="54">
        <v>0</v>
      </c>
      <c r="F72" s="20">
        <v>0</v>
      </c>
      <c r="G72" s="48">
        <v>0</v>
      </c>
      <c r="H72" s="48">
        <v>0</v>
      </c>
      <c r="I72" s="64">
        <f t="shared" si="2"/>
        <v>84000</v>
      </c>
      <c r="J72" s="66">
        <f t="shared" si="3"/>
        <v>130599</v>
      </c>
      <c r="K72" s="63">
        <v>0</v>
      </c>
    </row>
    <row r="73" spans="1:11" x14ac:dyDescent="0.25">
      <c r="A73" s="72" t="s">
        <v>79</v>
      </c>
      <c r="B73" s="61">
        <v>24060000</v>
      </c>
      <c r="C73" s="68">
        <f>C74</f>
        <v>84000</v>
      </c>
      <c r="D73" s="68">
        <f>D74</f>
        <v>130599</v>
      </c>
      <c r="E73" s="63">
        <v>0</v>
      </c>
      <c r="F73" s="64">
        <v>0</v>
      </c>
      <c r="G73" s="65">
        <v>0</v>
      </c>
      <c r="H73" s="65">
        <v>0</v>
      </c>
      <c r="I73" s="64">
        <f t="shared" si="2"/>
        <v>84000</v>
      </c>
      <c r="J73" s="66">
        <f t="shared" si="3"/>
        <v>130599</v>
      </c>
      <c r="K73" s="63">
        <v>0</v>
      </c>
    </row>
    <row r="74" spans="1:11" x14ac:dyDescent="0.25">
      <c r="A74" s="16" t="s">
        <v>79</v>
      </c>
      <c r="B74" s="14">
        <v>24060300</v>
      </c>
      <c r="C74" s="28">
        <v>84000</v>
      </c>
      <c r="D74" s="152">
        <v>130599</v>
      </c>
      <c r="E74" s="46">
        <v>0</v>
      </c>
      <c r="F74" s="22">
        <v>0</v>
      </c>
      <c r="G74" s="47">
        <v>0</v>
      </c>
      <c r="H74" s="47">
        <v>0</v>
      </c>
      <c r="I74" s="64">
        <f t="shared" si="2"/>
        <v>84000</v>
      </c>
      <c r="J74" s="66">
        <f t="shared" si="3"/>
        <v>130599</v>
      </c>
      <c r="K74" s="63">
        <v>0</v>
      </c>
    </row>
    <row r="75" spans="1:11" ht="21" x14ac:dyDescent="0.25">
      <c r="A75" s="12" t="s">
        <v>62</v>
      </c>
      <c r="B75" s="9">
        <v>25000000</v>
      </c>
      <c r="C75" s="57">
        <v>0</v>
      </c>
      <c r="D75" s="126">
        <v>0</v>
      </c>
      <c r="E75" s="54">
        <v>0</v>
      </c>
      <c r="F75" s="57">
        <f>F76+F80</f>
        <v>1781621</v>
      </c>
      <c r="G75" s="57">
        <f>G76+G80</f>
        <v>1782485</v>
      </c>
      <c r="H75" s="54">
        <f>(G75/F75)*100</f>
        <v>100.0484951625514</v>
      </c>
      <c r="I75" s="64">
        <f t="shared" si="2"/>
        <v>1781621</v>
      </c>
      <c r="J75" s="66">
        <f t="shared" si="3"/>
        <v>1782485</v>
      </c>
      <c r="K75" s="63">
        <f t="shared" si="4"/>
        <v>100.0484951625514</v>
      </c>
    </row>
    <row r="76" spans="1:11" ht="33.75" x14ac:dyDescent="0.25">
      <c r="A76" s="60" t="s">
        <v>63</v>
      </c>
      <c r="B76" s="61">
        <v>25010000</v>
      </c>
      <c r="C76" s="58">
        <v>0</v>
      </c>
      <c r="D76" s="66">
        <v>0</v>
      </c>
      <c r="E76" s="63">
        <v>0</v>
      </c>
      <c r="F76" s="74">
        <f>F77+F78+F79</f>
        <v>653571</v>
      </c>
      <c r="G76" s="62">
        <f>G77+G78+G79</f>
        <v>654435</v>
      </c>
      <c r="H76" s="63">
        <f>(G76/F76)*100</f>
        <v>100.1321968079979</v>
      </c>
      <c r="I76" s="64">
        <f t="shared" si="2"/>
        <v>653571</v>
      </c>
      <c r="J76" s="66">
        <f t="shared" si="3"/>
        <v>654435</v>
      </c>
      <c r="K76" s="63">
        <f t="shared" si="4"/>
        <v>100.1321968079979</v>
      </c>
    </row>
    <row r="77" spans="1:11" ht="33.75" x14ac:dyDescent="0.25">
      <c r="A77" s="13" t="s">
        <v>64</v>
      </c>
      <c r="B77" s="14">
        <v>25010100</v>
      </c>
      <c r="C77" s="29">
        <v>0</v>
      </c>
      <c r="D77" s="152">
        <v>0</v>
      </c>
      <c r="E77" s="46">
        <v>0</v>
      </c>
      <c r="F77" s="19">
        <v>629569</v>
      </c>
      <c r="G77" s="152">
        <v>630432</v>
      </c>
      <c r="H77" s="46">
        <f>(G77/F77)*100</f>
        <v>100.13707790567834</v>
      </c>
      <c r="I77" s="64">
        <f>C77+F77</f>
        <v>629569</v>
      </c>
      <c r="J77" s="66">
        <f t="shared" si="3"/>
        <v>630432</v>
      </c>
      <c r="K77" s="63">
        <f t="shared" si="4"/>
        <v>100.13707790567834</v>
      </c>
    </row>
    <row r="78" spans="1:11" ht="22.5" x14ac:dyDescent="0.25">
      <c r="A78" s="13" t="s">
        <v>65</v>
      </c>
      <c r="B78" s="14">
        <v>25010300</v>
      </c>
      <c r="C78" s="29">
        <v>0</v>
      </c>
      <c r="D78" s="152">
        <v>0</v>
      </c>
      <c r="E78" s="46">
        <v>0</v>
      </c>
      <c r="F78" s="19">
        <v>8897</v>
      </c>
      <c r="G78" s="152">
        <v>8898</v>
      </c>
      <c r="H78" s="46">
        <f>(G78/F78)*100</f>
        <v>100.01123974373385</v>
      </c>
      <c r="I78" s="64">
        <f t="shared" si="2"/>
        <v>8897</v>
      </c>
      <c r="J78" s="66">
        <f t="shared" si="3"/>
        <v>8898</v>
      </c>
      <c r="K78" s="63">
        <f t="shared" si="4"/>
        <v>100.01123974373385</v>
      </c>
    </row>
    <row r="79" spans="1:11" ht="33.75" x14ac:dyDescent="0.25">
      <c r="A79" s="13" t="s">
        <v>146</v>
      </c>
      <c r="B79" s="14">
        <v>25010400</v>
      </c>
      <c r="C79" s="29">
        <v>0</v>
      </c>
      <c r="D79" s="152">
        <v>0</v>
      </c>
      <c r="E79" s="46">
        <v>0</v>
      </c>
      <c r="F79" s="19">
        <v>15105</v>
      </c>
      <c r="G79" s="152">
        <v>15105</v>
      </c>
      <c r="H79" s="46">
        <v>0</v>
      </c>
      <c r="I79" s="64">
        <f>C79+F79</f>
        <v>15105</v>
      </c>
      <c r="J79" s="66">
        <f t="shared" si="3"/>
        <v>15105</v>
      </c>
      <c r="K79" s="63">
        <v>0</v>
      </c>
    </row>
    <row r="80" spans="1:11" ht="21" x14ac:dyDescent="0.25">
      <c r="A80" s="12" t="s">
        <v>147</v>
      </c>
      <c r="B80" s="9">
        <v>25020000</v>
      </c>
      <c r="C80" s="57">
        <v>0</v>
      </c>
      <c r="D80" s="126">
        <v>0</v>
      </c>
      <c r="E80" s="54">
        <v>0</v>
      </c>
      <c r="F80" s="18">
        <f>F81+F82</f>
        <v>1128050</v>
      </c>
      <c r="G80" s="126">
        <f>G81+G82</f>
        <v>1128050</v>
      </c>
      <c r="H80" s="54">
        <f>(G80/F80)*100</f>
        <v>100</v>
      </c>
      <c r="I80" s="64">
        <f t="shared" si="2"/>
        <v>1128050</v>
      </c>
      <c r="J80" s="66">
        <f t="shared" si="3"/>
        <v>1128050</v>
      </c>
      <c r="K80" s="63">
        <f t="shared" si="4"/>
        <v>100</v>
      </c>
    </row>
    <row r="81" spans="1:11" s="119" customFormat="1" x14ac:dyDescent="0.25">
      <c r="A81" s="13" t="s">
        <v>201</v>
      </c>
      <c r="B81" s="14">
        <v>25020100</v>
      </c>
      <c r="C81" s="29">
        <v>0</v>
      </c>
      <c r="D81" s="152">
        <v>0</v>
      </c>
      <c r="E81" s="46">
        <v>0</v>
      </c>
      <c r="F81" s="19">
        <v>961050</v>
      </c>
      <c r="G81" s="152">
        <v>961050</v>
      </c>
      <c r="H81" s="46">
        <f>(G81/F81)*100</f>
        <v>100</v>
      </c>
      <c r="I81" s="64">
        <f t="shared" ref="I81" si="5">C81+F81</f>
        <v>961050</v>
      </c>
      <c r="J81" s="66">
        <f t="shared" ref="J81" si="6">D81+G81</f>
        <v>961050</v>
      </c>
      <c r="K81" s="63">
        <f t="shared" ref="K81" si="7">(J81/I81)*100</f>
        <v>100</v>
      </c>
    </row>
    <row r="82" spans="1:11" ht="112.5" x14ac:dyDescent="0.25">
      <c r="A82" s="13" t="s">
        <v>190</v>
      </c>
      <c r="B82" s="14">
        <v>25020200</v>
      </c>
      <c r="C82" s="29">
        <v>0</v>
      </c>
      <c r="D82" s="152">
        <v>0</v>
      </c>
      <c r="E82" s="46">
        <v>0</v>
      </c>
      <c r="F82" s="19">
        <v>167000</v>
      </c>
      <c r="G82" s="152">
        <v>167000</v>
      </c>
      <c r="H82" s="46">
        <f>(G82/F82)*100</f>
        <v>100</v>
      </c>
      <c r="I82" s="64">
        <f t="shared" si="2"/>
        <v>167000</v>
      </c>
      <c r="J82" s="66">
        <f t="shared" si="3"/>
        <v>167000</v>
      </c>
      <c r="K82" s="63">
        <f t="shared" si="4"/>
        <v>100</v>
      </c>
    </row>
    <row r="83" spans="1:11" x14ac:dyDescent="0.25">
      <c r="A83" s="13" t="s">
        <v>148</v>
      </c>
      <c r="B83" s="14">
        <v>30000000</v>
      </c>
      <c r="C83" s="29">
        <v>0</v>
      </c>
      <c r="D83" s="152">
        <v>0</v>
      </c>
      <c r="E83" s="46">
        <v>0</v>
      </c>
      <c r="F83" s="31">
        <f>F84+F86</f>
        <v>101400</v>
      </c>
      <c r="G83" s="31">
        <f t="shared" ref="G83:J83" si="8">G84+G86</f>
        <v>147814</v>
      </c>
      <c r="H83" s="46">
        <f t="shared" ref="H83:H88" si="9">(G83/F83)*100</f>
        <v>145.77317554240631</v>
      </c>
      <c r="I83" s="26">
        <f t="shared" si="8"/>
        <v>101400</v>
      </c>
      <c r="J83" s="26">
        <f t="shared" si="8"/>
        <v>147814</v>
      </c>
      <c r="K83" s="63">
        <f t="shared" si="4"/>
        <v>145.77317554240631</v>
      </c>
    </row>
    <row r="84" spans="1:11" s="119" customFormat="1" ht="22.5" x14ac:dyDescent="0.25">
      <c r="A84" s="13" t="s">
        <v>207</v>
      </c>
      <c r="B84" s="14">
        <v>31000000</v>
      </c>
      <c r="C84" s="152">
        <f>C85</f>
        <v>0</v>
      </c>
      <c r="D84" s="152">
        <f t="shared" ref="D84:I84" si="10">D85</f>
        <v>0</v>
      </c>
      <c r="E84" s="46">
        <f t="shared" si="10"/>
        <v>0</v>
      </c>
      <c r="F84" s="152">
        <f t="shared" si="10"/>
        <v>65000</v>
      </c>
      <c r="G84" s="152">
        <f t="shared" si="10"/>
        <v>75051</v>
      </c>
      <c r="H84" s="46">
        <v>0</v>
      </c>
      <c r="I84" s="63">
        <f t="shared" si="10"/>
        <v>65000</v>
      </c>
      <c r="J84" s="125">
        <f>J85</f>
        <v>75051</v>
      </c>
      <c r="K84" s="63">
        <v>0</v>
      </c>
    </row>
    <row r="85" spans="1:11" s="119" customFormat="1" ht="45" x14ac:dyDescent="0.25">
      <c r="A85" s="13" t="s">
        <v>208</v>
      </c>
      <c r="B85" s="14">
        <v>31030000</v>
      </c>
      <c r="C85" s="29">
        <v>0</v>
      </c>
      <c r="D85" s="152">
        <v>0</v>
      </c>
      <c r="E85" s="46">
        <v>0</v>
      </c>
      <c r="F85" s="19">
        <v>65000</v>
      </c>
      <c r="G85" s="152">
        <v>75051</v>
      </c>
      <c r="H85" s="46">
        <v>0</v>
      </c>
      <c r="I85" s="20">
        <f t="shared" ref="I85" si="11">C85+F85</f>
        <v>65000</v>
      </c>
      <c r="J85" s="126">
        <f t="shared" ref="J85" si="12">D85+G85</f>
        <v>75051</v>
      </c>
      <c r="K85" s="63">
        <v>0</v>
      </c>
    </row>
    <row r="86" spans="1:11" ht="23.25" x14ac:dyDescent="0.25">
      <c r="A86" s="117" t="s">
        <v>149</v>
      </c>
      <c r="B86" s="14">
        <v>33000000</v>
      </c>
      <c r="C86" s="29">
        <v>0</v>
      </c>
      <c r="D86" s="152">
        <v>0</v>
      </c>
      <c r="E86" s="46">
        <v>0</v>
      </c>
      <c r="F86" s="19">
        <f t="shared" ref="F86:G87" si="13">F87</f>
        <v>36400</v>
      </c>
      <c r="G86" s="152">
        <f t="shared" si="13"/>
        <v>72763</v>
      </c>
      <c r="H86" s="46">
        <f t="shared" si="9"/>
        <v>199.89835164835165</v>
      </c>
      <c r="I86" s="64">
        <f t="shared" si="2"/>
        <v>36400</v>
      </c>
      <c r="J86" s="66">
        <f t="shared" si="3"/>
        <v>72763</v>
      </c>
      <c r="K86" s="63">
        <f t="shared" si="4"/>
        <v>199.89835164835165</v>
      </c>
    </row>
    <row r="87" spans="1:11" x14ac:dyDescent="0.25">
      <c r="A87" s="118" t="s">
        <v>150</v>
      </c>
      <c r="B87" s="14">
        <v>33010000</v>
      </c>
      <c r="C87" s="29">
        <v>0</v>
      </c>
      <c r="D87" s="152">
        <v>0</v>
      </c>
      <c r="E87" s="46">
        <v>0</v>
      </c>
      <c r="F87" s="19">
        <f t="shared" si="13"/>
        <v>36400</v>
      </c>
      <c r="G87" s="152">
        <v>72763</v>
      </c>
      <c r="H87" s="46">
        <f t="shared" si="9"/>
        <v>199.89835164835165</v>
      </c>
      <c r="I87" s="64">
        <f t="shared" si="2"/>
        <v>36400</v>
      </c>
      <c r="J87" s="66">
        <f t="shared" si="3"/>
        <v>72763</v>
      </c>
      <c r="K87" s="63">
        <f t="shared" si="4"/>
        <v>199.89835164835165</v>
      </c>
    </row>
    <row r="88" spans="1:11" ht="68.25" x14ac:dyDescent="0.25">
      <c r="A88" s="117" t="s">
        <v>151</v>
      </c>
      <c r="B88" s="14">
        <v>33010100</v>
      </c>
      <c r="C88" s="29">
        <v>0</v>
      </c>
      <c r="D88" s="152">
        <v>0</v>
      </c>
      <c r="E88" s="46">
        <v>0</v>
      </c>
      <c r="F88" s="19">
        <v>36400</v>
      </c>
      <c r="G88" s="152">
        <v>72763</v>
      </c>
      <c r="H88" s="46">
        <f t="shared" si="9"/>
        <v>199.89835164835165</v>
      </c>
      <c r="I88" s="64">
        <f t="shared" si="2"/>
        <v>36400</v>
      </c>
      <c r="J88" s="66">
        <f t="shared" si="3"/>
        <v>72763</v>
      </c>
      <c r="K88" s="63">
        <f t="shared" si="4"/>
        <v>199.89835164835165</v>
      </c>
    </row>
    <row r="89" spans="1:11" x14ac:dyDescent="0.25">
      <c r="A89" s="12" t="s">
        <v>68</v>
      </c>
      <c r="B89" s="9">
        <v>40000000</v>
      </c>
      <c r="C89" s="26">
        <f>C90</f>
        <v>45864982</v>
      </c>
      <c r="D89" s="26">
        <f>D90</f>
        <v>45189454</v>
      </c>
      <c r="E89" s="53">
        <f t="shared" si="1"/>
        <v>98.527137762748936</v>
      </c>
      <c r="F89" s="59">
        <v>0</v>
      </c>
      <c r="G89" s="55">
        <v>0</v>
      </c>
      <c r="H89" s="50">
        <v>0</v>
      </c>
      <c r="I89" s="64">
        <f t="shared" si="2"/>
        <v>45864982</v>
      </c>
      <c r="J89" s="66">
        <f t="shared" si="3"/>
        <v>45189454</v>
      </c>
      <c r="K89" s="63">
        <f t="shared" si="4"/>
        <v>98.527137762748936</v>
      </c>
    </row>
    <row r="90" spans="1:11" ht="23.45" customHeight="1" x14ac:dyDescent="0.25">
      <c r="A90" s="12" t="s">
        <v>69</v>
      </c>
      <c r="B90" s="9">
        <v>41000000</v>
      </c>
      <c r="C90" s="26">
        <f>C91+C93+C97+C99</f>
        <v>45864982</v>
      </c>
      <c r="D90" s="26">
        <f>D91+D93+D97+D99</f>
        <v>45189454</v>
      </c>
      <c r="E90" s="53">
        <f t="shared" si="1"/>
        <v>98.527137762748936</v>
      </c>
      <c r="F90" s="59">
        <v>0</v>
      </c>
      <c r="G90" s="55">
        <v>0</v>
      </c>
      <c r="H90" s="50">
        <v>0</v>
      </c>
      <c r="I90" s="64">
        <f t="shared" si="2"/>
        <v>45864982</v>
      </c>
      <c r="J90" s="66">
        <f t="shared" si="3"/>
        <v>45189454</v>
      </c>
      <c r="K90" s="63">
        <f t="shared" si="4"/>
        <v>98.527137762748936</v>
      </c>
    </row>
    <row r="91" spans="1:11" x14ac:dyDescent="0.25">
      <c r="A91" s="60" t="s">
        <v>83</v>
      </c>
      <c r="B91" s="61">
        <v>41020000</v>
      </c>
      <c r="C91" s="62">
        <f>C92</f>
        <v>20284100</v>
      </c>
      <c r="D91" s="62">
        <f>D92</f>
        <v>20284100</v>
      </c>
      <c r="E91" s="69">
        <f t="shared" si="1"/>
        <v>100</v>
      </c>
      <c r="F91" s="76">
        <v>0</v>
      </c>
      <c r="G91" s="156">
        <v>0</v>
      </c>
      <c r="H91" s="75">
        <v>0</v>
      </c>
      <c r="I91" s="64">
        <f t="shared" si="2"/>
        <v>20284100</v>
      </c>
      <c r="J91" s="66">
        <f t="shared" si="3"/>
        <v>20284100</v>
      </c>
      <c r="K91" s="63">
        <f t="shared" si="4"/>
        <v>100</v>
      </c>
    </row>
    <row r="92" spans="1:11" x14ac:dyDescent="0.25">
      <c r="A92" s="13" t="s">
        <v>70</v>
      </c>
      <c r="B92" s="14">
        <v>41020100</v>
      </c>
      <c r="C92" s="31">
        <v>20284100</v>
      </c>
      <c r="D92" s="154">
        <v>20284100</v>
      </c>
      <c r="E92" s="45">
        <f t="shared" si="1"/>
        <v>100</v>
      </c>
      <c r="F92" s="30">
        <v>0</v>
      </c>
      <c r="G92" s="154">
        <v>0</v>
      </c>
      <c r="H92" s="36">
        <v>0</v>
      </c>
      <c r="I92" s="64">
        <f t="shared" si="2"/>
        <v>20284100</v>
      </c>
      <c r="J92" s="66">
        <f t="shared" si="3"/>
        <v>20284100</v>
      </c>
      <c r="K92" s="63">
        <f t="shared" si="4"/>
        <v>100</v>
      </c>
    </row>
    <row r="93" spans="1:11" x14ac:dyDescent="0.25">
      <c r="A93" s="60" t="s">
        <v>140</v>
      </c>
      <c r="B93" s="61">
        <v>41030000</v>
      </c>
      <c r="C93" s="62">
        <f>C94+C95+C96</f>
        <v>16675700</v>
      </c>
      <c r="D93" s="62">
        <f>D94+D95+D96</f>
        <v>16537100</v>
      </c>
      <c r="E93" s="69">
        <f t="shared" si="1"/>
        <v>99.168850483038199</v>
      </c>
      <c r="F93" s="76">
        <v>0</v>
      </c>
      <c r="G93" s="156">
        <v>0</v>
      </c>
      <c r="H93" s="75">
        <v>0</v>
      </c>
      <c r="I93" s="64">
        <f t="shared" si="2"/>
        <v>16675700</v>
      </c>
      <c r="J93" s="66">
        <f t="shared" si="3"/>
        <v>16537100</v>
      </c>
      <c r="K93" s="63">
        <f t="shared" si="4"/>
        <v>99.168850483038199</v>
      </c>
    </row>
    <row r="94" spans="1:11" ht="22.5" x14ac:dyDescent="0.25">
      <c r="A94" s="13" t="s">
        <v>187</v>
      </c>
      <c r="B94" s="14">
        <v>41033900</v>
      </c>
      <c r="C94" s="31">
        <v>13655200</v>
      </c>
      <c r="D94" s="154">
        <v>13655200</v>
      </c>
      <c r="E94" s="45">
        <f t="shared" si="1"/>
        <v>100</v>
      </c>
      <c r="F94" s="30">
        <v>0</v>
      </c>
      <c r="G94" s="154">
        <v>0</v>
      </c>
      <c r="H94" s="36">
        <v>0</v>
      </c>
      <c r="I94" s="64">
        <f t="shared" si="2"/>
        <v>13655200</v>
      </c>
      <c r="J94" s="66">
        <f t="shared" si="3"/>
        <v>13655200</v>
      </c>
      <c r="K94" s="63">
        <f t="shared" si="4"/>
        <v>100</v>
      </c>
    </row>
    <row r="95" spans="1:11" ht="22.5" x14ac:dyDescent="0.25">
      <c r="A95" s="13" t="s">
        <v>186</v>
      </c>
      <c r="B95" s="14">
        <v>41034200</v>
      </c>
      <c r="C95" s="31">
        <v>2612400</v>
      </c>
      <c r="D95" s="154">
        <v>2612400</v>
      </c>
      <c r="E95" s="45">
        <f t="shared" si="1"/>
        <v>100</v>
      </c>
      <c r="F95" s="30">
        <v>0</v>
      </c>
      <c r="G95" s="154">
        <v>0</v>
      </c>
      <c r="H95" s="36">
        <v>0</v>
      </c>
      <c r="I95" s="64">
        <f t="shared" ref="I95:I110" si="14">C95+F95</f>
        <v>2612400</v>
      </c>
      <c r="J95" s="66">
        <f t="shared" ref="J95:J110" si="15">D95+G95</f>
        <v>2612400</v>
      </c>
      <c r="K95" s="63">
        <f t="shared" ref="K95:K106" si="16">(J95/I95)*100</f>
        <v>100</v>
      </c>
    </row>
    <row r="96" spans="1:11" s="119" customFormat="1" ht="67.5" x14ac:dyDescent="0.25">
      <c r="A96" s="13" t="s">
        <v>203</v>
      </c>
      <c r="B96" s="14">
        <v>41034600</v>
      </c>
      <c r="C96" s="31">
        <v>408100</v>
      </c>
      <c r="D96" s="152">
        <v>269500</v>
      </c>
      <c r="E96" s="46">
        <f t="shared" ref="E96" si="17">(D96/C96)*100</f>
        <v>66.037735849056602</v>
      </c>
      <c r="F96" s="19">
        <v>0</v>
      </c>
      <c r="G96" s="152">
        <v>0</v>
      </c>
      <c r="H96" s="47">
        <v>0</v>
      </c>
      <c r="I96" s="64">
        <f t="shared" ref="I96" si="18">C96+F96</f>
        <v>408100</v>
      </c>
      <c r="J96" s="66">
        <f t="shared" ref="J96" si="19">D96+G96</f>
        <v>269500</v>
      </c>
      <c r="K96" s="63">
        <f t="shared" ref="K96" si="20">(J96/I96)*100</f>
        <v>66.037735849056602</v>
      </c>
    </row>
    <row r="97" spans="1:11" x14ac:dyDescent="0.25">
      <c r="A97" s="60" t="s">
        <v>141</v>
      </c>
      <c r="B97" s="61">
        <v>41040000</v>
      </c>
      <c r="C97" s="62">
        <f>C98</f>
        <v>1806100</v>
      </c>
      <c r="D97" s="62">
        <f>D98</f>
        <v>1806100</v>
      </c>
      <c r="E97" s="69">
        <f t="shared" si="1"/>
        <v>100</v>
      </c>
      <c r="F97" s="76">
        <v>0</v>
      </c>
      <c r="G97" s="156">
        <v>0</v>
      </c>
      <c r="H97" s="75">
        <v>0</v>
      </c>
      <c r="I97" s="64">
        <f t="shared" si="14"/>
        <v>1806100</v>
      </c>
      <c r="J97" s="66">
        <f t="shared" si="15"/>
        <v>1806100</v>
      </c>
      <c r="K97" s="63">
        <f t="shared" si="16"/>
        <v>100</v>
      </c>
    </row>
    <row r="98" spans="1:11" ht="67.5" x14ac:dyDescent="0.25">
      <c r="A98" s="13" t="s">
        <v>189</v>
      </c>
      <c r="B98" s="14">
        <v>41040200</v>
      </c>
      <c r="C98" s="31">
        <v>1806100</v>
      </c>
      <c r="D98" s="152">
        <v>1806100</v>
      </c>
      <c r="E98" s="46">
        <f t="shared" si="1"/>
        <v>100</v>
      </c>
      <c r="F98" s="19">
        <v>0</v>
      </c>
      <c r="G98" s="152">
        <v>0</v>
      </c>
      <c r="H98" s="47">
        <v>0</v>
      </c>
      <c r="I98" s="64">
        <f t="shared" si="14"/>
        <v>1806100</v>
      </c>
      <c r="J98" s="66">
        <f t="shared" si="15"/>
        <v>1806100</v>
      </c>
      <c r="K98" s="63">
        <f t="shared" si="16"/>
        <v>100</v>
      </c>
    </row>
    <row r="99" spans="1:11" x14ac:dyDescent="0.25">
      <c r="A99" s="60" t="s">
        <v>139</v>
      </c>
      <c r="B99" s="61">
        <v>41050000</v>
      </c>
      <c r="C99" s="62">
        <f>C101+C102+C103+C104+C108+C105+C107+C100+C106</f>
        <v>7099082</v>
      </c>
      <c r="D99" s="62">
        <f>D101+D102+D103+D104+D108+D105+D107+D100+D106</f>
        <v>6562154</v>
      </c>
      <c r="E99" s="62">
        <f t="shared" ref="D99:K99" si="21">E101+E102+E103+E104+E108+E105+E107+E100+E106+E100</f>
        <v>873.64680971983307</v>
      </c>
      <c r="F99" s="62">
        <f t="shared" si="21"/>
        <v>0</v>
      </c>
      <c r="G99" s="62">
        <f t="shared" si="21"/>
        <v>0</v>
      </c>
      <c r="H99" s="62">
        <f t="shared" si="21"/>
        <v>0</v>
      </c>
      <c r="I99" s="62">
        <f t="shared" si="21"/>
        <v>8364998</v>
      </c>
      <c r="J99" s="62">
        <f t="shared" si="21"/>
        <v>7828070</v>
      </c>
      <c r="K99" s="62">
        <f t="shared" si="21"/>
        <v>873.64680971983307</v>
      </c>
    </row>
    <row r="100" spans="1:11" s="119" customFormat="1" ht="112.5" x14ac:dyDescent="0.25">
      <c r="A100" s="13" t="s">
        <v>204</v>
      </c>
      <c r="B100" s="14">
        <v>41050900</v>
      </c>
      <c r="C100" s="31">
        <v>1265916</v>
      </c>
      <c r="D100" s="62">
        <v>1265916</v>
      </c>
      <c r="E100" s="46">
        <f t="shared" si="1"/>
        <v>100</v>
      </c>
      <c r="F100" s="19">
        <v>0</v>
      </c>
      <c r="G100" s="152">
        <v>0</v>
      </c>
      <c r="H100" s="47">
        <v>0</v>
      </c>
      <c r="I100" s="64">
        <f t="shared" ref="I100" si="22">C100+F100</f>
        <v>1265916</v>
      </c>
      <c r="J100" s="66">
        <f t="shared" ref="J100" si="23">D100+G100</f>
        <v>1265916</v>
      </c>
      <c r="K100" s="63">
        <f t="shared" ref="K100" si="24">(J100/I100)*100</f>
        <v>100</v>
      </c>
    </row>
    <row r="101" spans="1:11" ht="45.75" x14ac:dyDescent="0.25">
      <c r="A101" s="117" t="s">
        <v>153</v>
      </c>
      <c r="B101" s="14">
        <v>41051000</v>
      </c>
      <c r="C101" s="31">
        <v>980636</v>
      </c>
      <c r="D101" s="152">
        <v>841112</v>
      </c>
      <c r="E101" s="46">
        <f t="shared" si="1"/>
        <v>85.772090765584778</v>
      </c>
      <c r="F101" s="19">
        <v>0</v>
      </c>
      <c r="G101" s="152">
        <v>0</v>
      </c>
      <c r="H101" s="47">
        <v>0</v>
      </c>
      <c r="I101" s="64">
        <f t="shared" si="14"/>
        <v>980636</v>
      </c>
      <c r="J101" s="66">
        <f t="shared" si="15"/>
        <v>841112</v>
      </c>
      <c r="K101" s="63">
        <f t="shared" si="16"/>
        <v>85.772090765584778</v>
      </c>
    </row>
    <row r="102" spans="1:11" s="119" customFormat="1" ht="45.75" x14ac:dyDescent="0.25">
      <c r="A102" s="117" t="s">
        <v>202</v>
      </c>
      <c r="B102" s="14">
        <v>41051100</v>
      </c>
      <c r="C102" s="31">
        <v>153000</v>
      </c>
      <c r="D102" s="152">
        <v>152300</v>
      </c>
      <c r="E102" s="46">
        <f t="shared" si="1"/>
        <v>99.542483660130728</v>
      </c>
      <c r="F102" s="19">
        <v>0</v>
      </c>
      <c r="G102" s="152">
        <v>0</v>
      </c>
      <c r="H102" s="47">
        <v>0</v>
      </c>
      <c r="I102" s="64">
        <f t="shared" ref="I102:I103" si="25">C102+F102</f>
        <v>153000</v>
      </c>
      <c r="J102" s="66">
        <f t="shared" ref="J102:J103" si="26">D102+G102</f>
        <v>152300</v>
      </c>
      <c r="K102" s="63">
        <f t="shared" si="16"/>
        <v>99.542483660130728</v>
      </c>
    </row>
    <row r="103" spans="1:11" s="119" customFormat="1" ht="57" x14ac:dyDescent="0.25">
      <c r="A103" s="117" t="s">
        <v>192</v>
      </c>
      <c r="B103" s="14">
        <v>41051200</v>
      </c>
      <c r="C103" s="31">
        <v>21200</v>
      </c>
      <c r="D103" s="152">
        <v>21200</v>
      </c>
      <c r="E103" s="46">
        <f t="shared" ref="E103" si="27">(D103/C103)*100</f>
        <v>100</v>
      </c>
      <c r="F103" s="19">
        <v>0</v>
      </c>
      <c r="G103" s="152">
        <v>0</v>
      </c>
      <c r="H103" s="47">
        <v>0</v>
      </c>
      <c r="I103" s="64">
        <f t="shared" si="25"/>
        <v>21200</v>
      </c>
      <c r="J103" s="66">
        <f t="shared" si="26"/>
        <v>21200</v>
      </c>
      <c r="K103" s="63">
        <f t="shared" ref="K103" si="28">(J103/I103)*100</f>
        <v>100</v>
      </c>
    </row>
    <row r="104" spans="1:11" s="119" customFormat="1" ht="68.25" x14ac:dyDescent="0.25">
      <c r="A104" s="117" t="s">
        <v>193</v>
      </c>
      <c r="B104" s="14">
        <v>41051400</v>
      </c>
      <c r="C104" s="31">
        <v>369176</v>
      </c>
      <c r="D104" s="152">
        <v>369176</v>
      </c>
      <c r="E104" s="46">
        <v>0</v>
      </c>
      <c r="F104" s="19">
        <v>0</v>
      </c>
      <c r="G104" s="152">
        <v>0</v>
      </c>
      <c r="H104" s="47">
        <v>0</v>
      </c>
      <c r="I104" s="64">
        <f t="shared" ref="I104" si="29">C104+F104</f>
        <v>369176</v>
      </c>
      <c r="J104" s="66">
        <f t="shared" ref="J104" si="30">D104+G104</f>
        <v>369176</v>
      </c>
      <c r="K104" s="63">
        <v>0</v>
      </c>
    </row>
    <row r="105" spans="1:11" ht="45" x14ac:dyDescent="0.25">
      <c r="A105" s="13" t="s">
        <v>71</v>
      </c>
      <c r="B105" s="14">
        <v>41051500</v>
      </c>
      <c r="C105" s="31">
        <v>44154</v>
      </c>
      <c r="D105" s="152">
        <v>44154</v>
      </c>
      <c r="E105" s="46">
        <f t="shared" si="1"/>
        <v>100</v>
      </c>
      <c r="F105" s="19">
        <v>0</v>
      </c>
      <c r="G105" s="152">
        <v>0</v>
      </c>
      <c r="H105" s="47">
        <v>0</v>
      </c>
      <c r="I105" s="64">
        <f t="shared" si="14"/>
        <v>44154</v>
      </c>
      <c r="J105" s="66">
        <f t="shared" si="15"/>
        <v>44154</v>
      </c>
      <c r="K105" s="63">
        <f t="shared" si="16"/>
        <v>100</v>
      </c>
    </row>
    <row r="106" spans="1:11" s="119" customFormat="1" ht="56.25" x14ac:dyDescent="0.25">
      <c r="A106" s="13" t="s">
        <v>205</v>
      </c>
      <c r="B106" s="14">
        <v>41053000</v>
      </c>
      <c r="C106" s="31">
        <v>656800</v>
      </c>
      <c r="D106" s="152">
        <v>656800</v>
      </c>
      <c r="E106" s="46">
        <f t="shared" si="1"/>
        <v>100</v>
      </c>
      <c r="F106" s="19">
        <v>0</v>
      </c>
      <c r="G106" s="152">
        <v>0</v>
      </c>
      <c r="H106" s="47">
        <v>0</v>
      </c>
      <c r="I106" s="64">
        <f t="shared" si="14"/>
        <v>656800</v>
      </c>
      <c r="J106" s="66">
        <f t="shared" si="15"/>
        <v>656800</v>
      </c>
      <c r="K106" s="63">
        <f t="shared" si="16"/>
        <v>100</v>
      </c>
    </row>
    <row r="107" spans="1:11" s="119" customFormat="1" x14ac:dyDescent="0.25">
      <c r="A107" s="13" t="s">
        <v>131</v>
      </c>
      <c r="B107" s="14">
        <v>41053900</v>
      </c>
      <c r="C107" s="31">
        <v>3400000</v>
      </c>
      <c r="D107" s="152">
        <v>3003296</v>
      </c>
      <c r="E107" s="46">
        <f t="shared" si="1"/>
        <v>88.332235294117652</v>
      </c>
      <c r="F107" s="19">
        <v>0</v>
      </c>
      <c r="G107" s="152">
        <v>0</v>
      </c>
      <c r="H107" s="47">
        <v>0</v>
      </c>
      <c r="I107" s="64">
        <f t="shared" ref="I107" si="31">C107+F107</f>
        <v>3400000</v>
      </c>
      <c r="J107" s="66">
        <f t="shared" ref="J107" si="32">D107+G107</f>
        <v>3003296</v>
      </c>
      <c r="K107" s="63">
        <f t="shared" ref="K107" si="33">(J107/I107)*100</f>
        <v>88.332235294117652</v>
      </c>
    </row>
    <row r="108" spans="1:11" s="119" customFormat="1" ht="56.25" x14ac:dyDescent="0.25">
      <c r="A108" s="13" t="s">
        <v>194</v>
      </c>
      <c r="B108" s="14">
        <v>41055000</v>
      </c>
      <c r="C108" s="31">
        <v>208200</v>
      </c>
      <c r="D108" s="152">
        <v>208200</v>
      </c>
      <c r="E108" s="46">
        <f t="shared" si="1"/>
        <v>100</v>
      </c>
      <c r="F108" s="19">
        <v>0</v>
      </c>
      <c r="G108" s="152">
        <v>0</v>
      </c>
      <c r="H108" s="47">
        <v>0</v>
      </c>
      <c r="I108" s="64">
        <f t="shared" ref="I108" si="34">C108+F108</f>
        <v>208200</v>
      </c>
      <c r="J108" s="66">
        <f t="shared" ref="J108" si="35">D108+G108</f>
        <v>208200</v>
      </c>
      <c r="K108" s="63">
        <f t="shared" ref="K108" si="36">(J108/I108)*100</f>
        <v>100</v>
      </c>
    </row>
    <row r="109" spans="1:11" x14ac:dyDescent="0.25">
      <c r="A109" s="12" t="s">
        <v>66</v>
      </c>
      <c r="B109" s="9">
        <v>50000000</v>
      </c>
      <c r="C109" s="26">
        <v>0</v>
      </c>
      <c r="D109" s="55">
        <v>0</v>
      </c>
      <c r="E109" s="54">
        <v>0</v>
      </c>
      <c r="F109" s="18">
        <f>F110</f>
        <v>78735</v>
      </c>
      <c r="G109" s="126">
        <f>G110</f>
        <v>78735</v>
      </c>
      <c r="H109" s="77">
        <v>0</v>
      </c>
      <c r="I109" s="64">
        <f t="shared" si="14"/>
        <v>78735</v>
      </c>
      <c r="J109" s="66">
        <f t="shared" si="15"/>
        <v>78735</v>
      </c>
      <c r="K109" s="63">
        <v>0</v>
      </c>
    </row>
    <row r="110" spans="1:11" ht="45" x14ac:dyDescent="0.25">
      <c r="A110" s="13" t="s">
        <v>67</v>
      </c>
      <c r="B110" s="14">
        <v>50110000</v>
      </c>
      <c r="C110" s="31">
        <v>0</v>
      </c>
      <c r="D110" s="152">
        <v>0</v>
      </c>
      <c r="E110" s="46">
        <v>0</v>
      </c>
      <c r="F110" s="19">
        <v>78735</v>
      </c>
      <c r="G110" s="152">
        <v>78735</v>
      </c>
      <c r="H110" s="49">
        <v>0</v>
      </c>
      <c r="I110" s="64">
        <f t="shared" si="14"/>
        <v>78735</v>
      </c>
      <c r="J110" s="66">
        <f t="shared" si="15"/>
        <v>78735</v>
      </c>
      <c r="K110" s="63">
        <v>0</v>
      </c>
    </row>
    <row r="111" spans="1:11" x14ac:dyDescent="0.25">
      <c r="A111" s="17" t="s">
        <v>142</v>
      </c>
      <c r="B111" s="9"/>
      <c r="C111" s="115">
        <f>C109+C89+C61+C17</f>
        <v>66307347</v>
      </c>
      <c r="D111" s="115">
        <f>D109+D89+D61+D17</f>
        <v>66276147</v>
      </c>
      <c r="E111" s="54">
        <f>(D111/C111)*100</f>
        <v>99.952946390691821</v>
      </c>
      <c r="F111" s="115">
        <f>F109+F89+F61+F17+F83</f>
        <v>1970556</v>
      </c>
      <c r="G111" s="115">
        <f>G109+G89+G61+G17+G83</f>
        <v>2018129</v>
      </c>
      <c r="H111" s="54">
        <f>(G111/F111)*100</f>
        <v>102.41419173065876</v>
      </c>
      <c r="I111" s="55">
        <f>C111+F111</f>
        <v>68277903</v>
      </c>
      <c r="J111" s="55">
        <f>D111+G111</f>
        <v>68294276</v>
      </c>
      <c r="K111" s="53">
        <f>(J111/I111)*100</f>
        <v>100.02397993974712</v>
      </c>
    </row>
    <row r="112" spans="1:11" x14ac:dyDescent="0.25">
      <c r="A112" s="108"/>
      <c r="B112" s="109"/>
      <c r="C112" s="110"/>
      <c r="D112" s="110"/>
      <c r="E112" s="111"/>
      <c r="F112" s="110"/>
      <c r="G112" s="112"/>
      <c r="H112" s="111"/>
      <c r="I112" s="113"/>
      <c r="J112" s="114"/>
      <c r="K112" s="111"/>
    </row>
    <row r="113" spans="1:11" ht="15.75" x14ac:dyDescent="0.25">
      <c r="A113" s="2" t="s">
        <v>72</v>
      </c>
      <c r="B113" s="1"/>
      <c r="C113" s="4"/>
      <c r="D113" s="32"/>
      <c r="E113" s="32" t="s">
        <v>220</v>
      </c>
      <c r="F113" s="52"/>
      <c r="G113" s="52"/>
      <c r="H113" s="52"/>
      <c r="I113" s="32"/>
      <c r="J113" s="32"/>
      <c r="K113" s="32"/>
    </row>
    <row r="114" spans="1:11" ht="15.75" x14ac:dyDescent="0.25">
      <c r="A114" s="3"/>
      <c r="C114" s="5"/>
      <c r="G114" s="6"/>
      <c r="H114" s="6"/>
    </row>
    <row r="115" spans="1:11" x14ac:dyDescent="0.25">
      <c r="G115" s="6"/>
      <c r="H115" s="6"/>
    </row>
    <row r="116" spans="1:11" x14ac:dyDescent="0.25">
      <c r="G116" s="6"/>
      <c r="H116" s="6"/>
    </row>
    <row r="117" spans="1:11" x14ac:dyDescent="0.25">
      <c r="G117" s="6"/>
      <c r="H117" s="6"/>
    </row>
    <row r="118" spans="1:11" x14ac:dyDescent="0.25">
      <c r="G118" s="6"/>
      <c r="H118" s="6"/>
    </row>
    <row r="119" spans="1:11" x14ac:dyDescent="0.25">
      <c r="G119" s="6"/>
      <c r="H119" s="6"/>
    </row>
    <row r="120" spans="1:11" x14ac:dyDescent="0.25">
      <c r="G120" s="6"/>
      <c r="H120" s="6"/>
    </row>
    <row r="121" spans="1:11" x14ac:dyDescent="0.25">
      <c r="G121" s="6"/>
      <c r="H121" s="6"/>
    </row>
    <row r="122" spans="1:11" x14ac:dyDescent="0.25">
      <c r="G122" s="6"/>
      <c r="H122" s="6"/>
    </row>
    <row r="123" spans="1:11" x14ac:dyDescent="0.25">
      <c r="G123" s="6"/>
      <c r="H123" s="6"/>
    </row>
    <row r="124" spans="1:11" x14ac:dyDescent="0.25">
      <c r="G124" s="6"/>
      <c r="H124" s="6"/>
    </row>
    <row r="125" spans="1:11" x14ac:dyDescent="0.25">
      <c r="G125" s="6"/>
      <c r="H125" s="6"/>
    </row>
    <row r="126" spans="1:11" x14ac:dyDescent="0.25">
      <c r="G126" s="6"/>
      <c r="H126" s="6"/>
    </row>
    <row r="127" spans="1:11" x14ac:dyDescent="0.25">
      <c r="G127" s="6"/>
      <c r="H127" s="6"/>
    </row>
    <row r="128" spans="1:11" x14ac:dyDescent="0.25">
      <c r="G128" s="6"/>
      <c r="H128" s="6"/>
    </row>
    <row r="129" spans="7:8" x14ac:dyDescent="0.25">
      <c r="G129" s="6"/>
      <c r="H129" s="6"/>
    </row>
    <row r="130" spans="7:8" x14ac:dyDescent="0.25">
      <c r="G130" s="6"/>
      <c r="H130" s="6"/>
    </row>
    <row r="131" spans="7:8" x14ac:dyDescent="0.25">
      <c r="G131" s="6"/>
      <c r="H131" s="6"/>
    </row>
    <row r="132" spans="7:8" x14ac:dyDescent="0.25">
      <c r="G132" s="6"/>
      <c r="H132" s="6"/>
    </row>
    <row r="133" spans="7:8" x14ac:dyDescent="0.25">
      <c r="G133" s="6"/>
      <c r="H133" s="6"/>
    </row>
    <row r="134" spans="7:8" x14ac:dyDescent="0.25">
      <c r="G134" s="6"/>
      <c r="H134" s="6"/>
    </row>
    <row r="135" spans="7:8" x14ac:dyDescent="0.25">
      <c r="G135" s="6"/>
      <c r="H135" s="6"/>
    </row>
    <row r="136" spans="7:8" x14ac:dyDescent="0.25">
      <c r="G136" s="6"/>
      <c r="H136" s="6"/>
    </row>
    <row r="137" spans="7:8" x14ac:dyDescent="0.25">
      <c r="G137" s="6"/>
      <c r="H137" s="6"/>
    </row>
    <row r="138" spans="7:8" x14ac:dyDescent="0.25">
      <c r="G138" s="6"/>
      <c r="H138" s="6"/>
    </row>
    <row r="139" spans="7:8" x14ac:dyDescent="0.25">
      <c r="G139" s="6"/>
      <c r="H139" s="6"/>
    </row>
    <row r="140" spans="7:8" x14ac:dyDescent="0.25">
      <c r="G140" s="6"/>
      <c r="H140" s="6"/>
    </row>
    <row r="141" spans="7:8" x14ac:dyDescent="0.25">
      <c r="G141" s="6"/>
      <c r="H141" s="6"/>
    </row>
    <row r="142" spans="7:8" x14ac:dyDescent="0.25">
      <c r="G142" s="6"/>
      <c r="H142" s="6"/>
    </row>
    <row r="143" spans="7:8" x14ac:dyDescent="0.25">
      <c r="G143" s="6"/>
      <c r="H143" s="6"/>
    </row>
    <row r="144" spans="7:8" x14ac:dyDescent="0.25">
      <c r="G144" s="6"/>
      <c r="H144" s="6"/>
    </row>
    <row r="145" spans="7:8" x14ac:dyDescent="0.25">
      <c r="G145" s="6"/>
      <c r="H145" s="6"/>
    </row>
    <row r="146" spans="7:8" x14ac:dyDescent="0.25">
      <c r="G146" s="6"/>
      <c r="H146" s="6"/>
    </row>
    <row r="147" spans="7:8" x14ac:dyDescent="0.25">
      <c r="G147" s="6"/>
      <c r="H147" s="6"/>
    </row>
    <row r="148" spans="7:8" x14ac:dyDescent="0.25">
      <c r="G148" s="6"/>
      <c r="H148" s="6"/>
    </row>
    <row r="149" spans="7:8" x14ac:dyDescent="0.25">
      <c r="G149" s="6"/>
      <c r="H149" s="6"/>
    </row>
    <row r="150" spans="7:8" x14ac:dyDescent="0.25">
      <c r="G150" s="6"/>
      <c r="H150" s="6"/>
    </row>
    <row r="151" spans="7:8" x14ac:dyDescent="0.25">
      <c r="G151" s="6"/>
      <c r="H151" s="6"/>
    </row>
    <row r="152" spans="7:8" x14ac:dyDescent="0.25">
      <c r="G152" s="6"/>
      <c r="H152" s="6"/>
    </row>
    <row r="153" spans="7:8" x14ac:dyDescent="0.25">
      <c r="G153" s="6"/>
      <c r="H153" s="6"/>
    </row>
    <row r="154" spans="7:8" x14ac:dyDescent="0.25">
      <c r="G154" s="6"/>
      <c r="H154" s="6"/>
    </row>
    <row r="155" spans="7:8" x14ac:dyDescent="0.25">
      <c r="G155" s="6"/>
      <c r="H155" s="6"/>
    </row>
    <row r="156" spans="7:8" x14ac:dyDescent="0.25">
      <c r="G156" s="6"/>
      <c r="H156" s="6"/>
    </row>
    <row r="157" spans="7:8" x14ac:dyDescent="0.25">
      <c r="G157" s="6"/>
      <c r="H157" s="6"/>
    </row>
    <row r="158" spans="7:8" x14ac:dyDescent="0.25">
      <c r="G158" s="6"/>
      <c r="H158" s="6"/>
    </row>
    <row r="159" spans="7:8" x14ac:dyDescent="0.25">
      <c r="G159" s="6"/>
      <c r="H159" s="6"/>
    </row>
    <row r="160" spans="7:8" x14ac:dyDescent="0.25">
      <c r="G160" s="6"/>
      <c r="H160" s="6"/>
    </row>
    <row r="161" spans="7:8" x14ac:dyDescent="0.25">
      <c r="G161" s="6"/>
      <c r="H161" s="6"/>
    </row>
    <row r="162" spans="7:8" x14ac:dyDescent="0.25">
      <c r="G162" s="6"/>
      <c r="H162" s="6"/>
    </row>
    <row r="163" spans="7:8" x14ac:dyDescent="0.25">
      <c r="G163" s="6"/>
      <c r="H163" s="6"/>
    </row>
    <row r="164" spans="7:8" x14ac:dyDescent="0.25">
      <c r="G164" s="6"/>
      <c r="H164" s="6"/>
    </row>
    <row r="165" spans="7:8" x14ac:dyDescent="0.25">
      <c r="G165" s="6"/>
      <c r="H165" s="6"/>
    </row>
    <row r="166" spans="7:8" x14ac:dyDescent="0.25">
      <c r="G166" s="6"/>
      <c r="H166" s="6"/>
    </row>
    <row r="167" spans="7:8" x14ac:dyDescent="0.25">
      <c r="G167" s="6"/>
      <c r="H167" s="6"/>
    </row>
    <row r="168" spans="7:8" x14ac:dyDescent="0.25">
      <c r="G168" s="6"/>
      <c r="H168" s="6"/>
    </row>
    <row r="169" spans="7:8" x14ac:dyDescent="0.25">
      <c r="G169" s="6"/>
      <c r="H169" s="6"/>
    </row>
    <row r="170" spans="7:8" x14ac:dyDescent="0.25">
      <c r="G170" s="6"/>
      <c r="H170" s="6"/>
    </row>
    <row r="171" spans="7:8" x14ac:dyDescent="0.25">
      <c r="G171" s="6"/>
      <c r="H171" s="6"/>
    </row>
    <row r="172" spans="7:8" x14ac:dyDescent="0.25">
      <c r="G172" s="6"/>
      <c r="H172" s="6"/>
    </row>
    <row r="173" spans="7:8" x14ac:dyDescent="0.25">
      <c r="G173" s="6"/>
      <c r="H173" s="6"/>
    </row>
    <row r="174" spans="7:8" x14ac:dyDescent="0.25">
      <c r="G174" s="6"/>
      <c r="H174" s="6"/>
    </row>
    <row r="175" spans="7:8" x14ac:dyDescent="0.25">
      <c r="G175" s="6"/>
      <c r="H175" s="6"/>
    </row>
    <row r="176" spans="7:8" x14ac:dyDescent="0.25">
      <c r="G176" s="6"/>
      <c r="H176" s="6"/>
    </row>
    <row r="177" spans="7:8" x14ac:dyDescent="0.25">
      <c r="G177" s="6"/>
      <c r="H177" s="6"/>
    </row>
    <row r="178" spans="7:8" x14ac:dyDescent="0.25">
      <c r="G178" s="6"/>
      <c r="H178" s="6"/>
    </row>
    <row r="179" spans="7:8" x14ac:dyDescent="0.25">
      <c r="G179" s="6"/>
      <c r="H179" s="6"/>
    </row>
    <row r="180" spans="7:8" x14ac:dyDescent="0.25">
      <c r="G180" s="6"/>
      <c r="H180" s="6"/>
    </row>
    <row r="181" spans="7:8" x14ac:dyDescent="0.25">
      <c r="G181" s="6"/>
      <c r="H181" s="6"/>
    </row>
  </sheetData>
  <mergeCells count="1">
    <mergeCell ref="D11:E11"/>
  </mergeCells>
  <phoneticPr fontId="7" type="noConversion"/>
  <pageMargins left="0.51181102362204722" right="0.31496062992125984" top="0.35433070866141736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tabSelected="1" topLeftCell="A55" zoomScale="82" zoomScaleNormal="82" workbookViewId="0">
      <selection activeCell="I19" sqref="I19:J63"/>
    </sheetView>
  </sheetViews>
  <sheetFormatPr defaultRowHeight="15" x14ac:dyDescent="0.25"/>
  <cols>
    <col min="1" max="1" width="10.42578125" customWidth="1"/>
    <col min="2" max="2" width="29.7109375" customWidth="1"/>
    <col min="3" max="3" width="13.28515625" customWidth="1"/>
    <col min="4" max="4" width="12.42578125" customWidth="1"/>
    <col min="5" max="5" width="10.5703125" customWidth="1"/>
    <col min="6" max="6" width="11.7109375" customWidth="1"/>
    <col min="7" max="7" width="12.7109375" customWidth="1"/>
    <col min="8" max="8" width="10.140625" customWidth="1"/>
    <col min="9" max="9" width="12.28515625" customWidth="1"/>
    <col min="10" max="10" width="12.7109375" customWidth="1"/>
    <col min="11" max="11" width="12.85546875" customWidth="1"/>
  </cols>
  <sheetData>
    <row r="1" spans="1:11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x14ac:dyDescent="0.25">
      <c r="A2" s="32"/>
      <c r="B2" s="32"/>
      <c r="C2" s="32"/>
      <c r="D2" s="32"/>
      <c r="E2" s="32"/>
      <c r="F2" s="32"/>
      <c r="G2" s="32"/>
      <c r="I2" s="32"/>
      <c r="J2" s="32" t="s">
        <v>84</v>
      </c>
      <c r="K2" s="32"/>
    </row>
    <row r="3" spans="1:11" x14ac:dyDescent="0.25">
      <c r="A3" s="32"/>
      <c r="B3" s="32"/>
      <c r="C3" s="32"/>
      <c r="D3" s="32"/>
      <c r="E3" s="32"/>
      <c r="F3" s="32"/>
      <c r="G3" s="32"/>
      <c r="I3" s="32"/>
      <c r="J3" s="32" t="s">
        <v>1</v>
      </c>
      <c r="K3" s="32"/>
    </row>
    <row r="4" spans="1:11" x14ac:dyDescent="0.25">
      <c r="A4" s="32"/>
      <c r="B4" s="32"/>
      <c r="C4" s="32"/>
      <c r="D4" s="32"/>
      <c r="E4" s="32"/>
      <c r="F4" s="32"/>
      <c r="G4" s="32"/>
      <c r="J4" s="33"/>
      <c r="K4" s="33" t="s">
        <v>76</v>
      </c>
    </row>
    <row r="5" spans="1:11" x14ac:dyDescent="0.2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</row>
    <row r="6" spans="1:1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x14ac:dyDescent="0.25">
      <c r="A7" s="32"/>
      <c r="B7" s="32"/>
      <c r="C7" s="32"/>
      <c r="D7" s="32" t="s">
        <v>2</v>
      </c>
      <c r="E7" s="32" t="s">
        <v>3</v>
      </c>
      <c r="F7" s="32"/>
      <c r="G7" s="32"/>
      <c r="H7" s="32"/>
      <c r="I7" s="32"/>
      <c r="J7" s="32" t="s">
        <v>19</v>
      </c>
      <c r="K7" s="32"/>
    </row>
    <row r="8" spans="1:11" x14ac:dyDescent="0.25">
      <c r="A8" s="32"/>
      <c r="B8" s="106" t="s">
        <v>222</v>
      </c>
      <c r="C8" s="32"/>
      <c r="D8" s="32"/>
      <c r="E8" s="32"/>
      <c r="F8" s="32"/>
      <c r="G8" s="32"/>
      <c r="H8" s="32"/>
      <c r="I8" s="32"/>
      <c r="J8" s="32"/>
      <c r="K8" s="32"/>
    </row>
    <row r="9" spans="1:1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 t="s">
        <v>73</v>
      </c>
    </row>
    <row r="11" spans="1:11" x14ac:dyDescent="0.25">
      <c r="A11" s="78"/>
      <c r="B11" s="133" t="s">
        <v>88</v>
      </c>
      <c r="C11" s="80" t="s">
        <v>133</v>
      </c>
      <c r="D11" s="81"/>
      <c r="E11" s="82" t="s">
        <v>19</v>
      </c>
      <c r="F11" s="83"/>
      <c r="G11" s="84" t="s">
        <v>15</v>
      </c>
      <c r="H11" s="85"/>
      <c r="I11" s="86"/>
      <c r="J11" s="87" t="s">
        <v>16</v>
      </c>
      <c r="K11" s="88"/>
    </row>
    <row r="12" spans="1:11" x14ac:dyDescent="0.25">
      <c r="A12" s="89"/>
      <c r="B12" s="134"/>
      <c r="C12" s="79" t="s">
        <v>85</v>
      </c>
      <c r="D12" s="79" t="s">
        <v>86</v>
      </c>
      <c r="E12" s="79" t="s">
        <v>12</v>
      </c>
      <c r="F12" s="79" t="s">
        <v>85</v>
      </c>
      <c r="G12" s="79" t="s">
        <v>86</v>
      </c>
      <c r="H12" s="79" t="s">
        <v>12</v>
      </c>
      <c r="I12" s="79" t="s">
        <v>85</v>
      </c>
      <c r="J12" s="79" t="s">
        <v>86</v>
      </c>
      <c r="K12" s="79" t="s">
        <v>12</v>
      </c>
    </row>
    <row r="13" spans="1:11" x14ac:dyDescent="0.25">
      <c r="A13" s="89" t="s">
        <v>87</v>
      </c>
      <c r="B13" s="134"/>
      <c r="C13" s="90" t="s">
        <v>89</v>
      </c>
      <c r="D13" s="90" t="s">
        <v>13</v>
      </c>
      <c r="E13" s="90" t="s">
        <v>13</v>
      </c>
      <c r="F13" s="90" t="s">
        <v>89</v>
      </c>
      <c r="G13" s="90" t="s">
        <v>13</v>
      </c>
      <c r="H13" s="90" t="s">
        <v>13</v>
      </c>
      <c r="I13" s="90" t="s">
        <v>89</v>
      </c>
      <c r="J13" s="90" t="s">
        <v>13</v>
      </c>
      <c r="K13" s="90" t="s">
        <v>13</v>
      </c>
    </row>
    <row r="14" spans="1:11" x14ac:dyDescent="0.25">
      <c r="A14" s="89"/>
      <c r="B14" s="134"/>
      <c r="C14" s="90"/>
      <c r="D14" s="90"/>
      <c r="E14" s="90" t="s">
        <v>90</v>
      </c>
      <c r="F14" s="90"/>
      <c r="G14" s="90"/>
      <c r="H14" s="90" t="s">
        <v>90</v>
      </c>
      <c r="I14" s="90"/>
      <c r="J14" s="90"/>
      <c r="K14" s="90" t="s">
        <v>90</v>
      </c>
    </row>
    <row r="15" spans="1:11" x14ac:dyDescent="0.25">
      <c r="A15" s="91"/>
      <c r="B15" s="135"/>
      <c r="C15" s="92"/>
      <c r="D15" s="92"/>
      <c r="E15" s="93" t="s">
        <v>14</v>
      </c>
      <c r="F15" s="92"/>
      <c r="G15" s="92"/>
      <c r="H15" s="93" t="s">
        <v>14</v>
      </c>
      <c r="I15" s="92"/>
      <c r="J15" s="92"/>
      <c r="K15" s="93" t="s">
        <v>14</v>
      </c>
    </row>
    <row r="16" spans="1:11" x14ac:dyDescent="0.25">
      <c r="A16" s="94">
        <v>1</v>
      </c>
      <c r="B16" s="94">
        <v>2</v>
      </c>
      <c r="C16" s="95">
        <v>3</v>
      </c>
      <c r="D16" s="95">
        <v>4</v>
      </c>
      <c r="E16" s="95">
        <v>5</v>
      </c>
      <c r="F16" s="95">
        <v>6</v>
      </c>
      <c r="G16" s="95">
        <v>7</v>
      </c>
      <c r="H16" s="95">
        <v>8</v>
      </c>
      <c r="I16" s="95">
        <v>9</v>
      </c>
      <c r="J16" s="95">
        <v>10</v>
      </c>
      <c r="K16" s="95">
        <v>11</v>
      </c>
    </row>
    <row r="17" spans="1:11" x14ac:dyDescent="0.25">
      <c r="A17" s="120" t="s">
        <v>91</v>
      </c>
      <c r="B17" s="103" t="s">
        <v>92</v>
      </c>
      <c r="C17" s="104">
        <f>C18</f>
        <v>69149843</v>
      </c>
      <c r="D17" s="123">
        <f>D18</f>
        <v>61532985</v>
      </c>
      <c r="E17" s="105">
        <f>(D17/C17)*100</f>
        <v>88.984995960149902</v>
      </c>
      <c r="F17" s="104">
        <f>F18</f>
        <v>9187848</v>
      </c>
      <c r="G17" s="104">
        <f>G18</f>
        <v>7068911</v>
      </c>
      <c r="H17" s="105">
        <f t="shared" ref="H17:H30" si="0">(G17/F17)*100</f>
        <v>76.937613682768799</v>
      </c>
      <c r="I17" s="104">
        <f>I18</f>
        <v>74627375</v>
      </c>
      <c r="J17" s="130">
        <f>SUM(D17+G17)</f>
        <v>68601896</v>
      </c>
      <c r="K17" s="105">
        <f>(J17/I17)*100</f>
        <v>91.925913245642093</v>
      </c>
    </row>
    <row r="18" spans="1:11" x14ac:dyDescent="0.25">
      <c r="A18" s="120" t="s">
        <v>93</v>
      </c>
      <c r="B18" s="103" t="s">
        <v>92</v>
      </c>
      <c r="C18" s="104">
        <f>C19+C20+C22+C23+C24+C27+C29+C31+C35+C38+C39+C42+C43+C45+C56+C58+C59+C60+C61+C25+C26+C33+C40+C47+C57+C30+C48+C21+C54+C62</f>
        <v>69149843</v>
      </c>
      <c r="D18" s="104">
        <f t="shared" ref="D18" si="1">D19+D20+D22+D23+D24+D27+D29+D31+D35+D38+D39+D42+D43+D45+D56+D58+D59+D60+D61+D25+D26+D33+D40+D47+D57+D30+D48+D21+D54+D62</f>
        <v>61532985</v>
      </c>
      <c r="E18" s="105">
        <f t="shared" ref="E18:E62" si="2">(D18/C18)*100</f>
        <v>88.984995960149902</v>
      </c>
      <c r="F18" s="104">
        <f>F19+F20+F22+F23+F24+F27+F29+F31+F35+F38+F39+F42+F43+F56+F58+F59+F60+F61+F25+F26+F33+F40+F47+F57+F30+F48+F21+F54+F62+F44+F49</f>
        <v>9187848</v>
      </c>
      <c r="G18" s="104">
        <f t="shared" ref="G18" si="3">G19+G20+G22+G23+G24+G27+G29+G31+G35+G38+G39+G42+G43+G56+G58+G59+G60+G61+G25+G26+G33+G40+G47+G57+G30+G48+G21+G54+G62+G44+G49</f>
        <v>7068911</v>
      </c>
      <c r="H18" s="105">
        <f t="shared" si="0"/>
        <v>76.937613682768799</v>
      </c>
      <c r="I18" s="104">
        <f t="shared" ref="I18" si="4">I19+I20+I22+I23+I24+I27+I29+I31+I35+I38+I39+I42+I43+I45+I56+I58+I59+I60+I61+I25+I26+I33+I40+I47+I57+I30+I48+I21+I54+I62</f>
        <v>74627375</v>
      </c>
      <c r="J18" s="104">
        <f t="shared" ref="J18" si="5">J19+J20+J22+J23+J24+J27+J29+J31+J35+J38+J39+J42+J43+J45+J56+J58+J59+J60+J61+J25+J26+J33+J40+J47+J57+J30+J48+J21+J54+J62</f>
        <v>66137048</v>
      </c>
      <c r="K18" s="105">
        <f>(J18/I18)*100</f>
        <v>88.623039467755632</v>
      </c>
    </row>
    <row r="19" spans="1:11" ht="72" customHeight="1" x14ac:dyDescent="0.25">
      <c r="A19" s="121" t="s">
        <v>94</v>
      </c>
      <c r="B19" s="102" t="s">
        <v>95</v>
      </c>
      <c r="C19" s="137">
        <v>9625509</v>
      </c>
      <c r="D19" s="136">
        <v>9389780</v>
      </c>
      <c r="E19" s="96">
        <f>(D19/C19)*100</f>
        <v>97.550997043377123</v>
      </c>
      <c r="F19" s="145">
        <v>59639</v>
      </c>
      <c r="G19" s="136">
        <v>42000</v>
      </c>
      <c r="H19" s="96">
        <f t="shared" si="0"/>
        <v>70.423716024748899</v>
      </c>
      <c r="I19" s="146">
        <f>C19+F19</f>
        <v>9685148</v>
      </c>
      <c r="J19" s="149">
        <f>D19+G19</f>
        <v>9431780</v>
      </c>
      <c r="K19" s="96">
        <f>(J19/I19)*100</f>
        <v>97.383953244700024</v>
      </c>
    </row>
    <row r="20" spans="1:11" ht="48" customHeight="1" x14ac:dyDescent="0.25">
      <c r="A20" s="121" t="s">
        <v>96</v>
      </c>
      <c r="B20" s="100" t="s">
        <v>144</v>
      </c>
      <c r="C20" s="138">
        <v>769588</v>
      </c>
      <c r="D20" s="136">
        <v>704782</v>
      </c>
      <c r="E20" s="96">
        <f>(D20/C20)*100</f>
        <v>91.579130651725336</v>
      </c>
      <c r="F20" s="146">
        <v>0</v>
      </c>
      <c r="G20" s="136">
        <v>0</v>
      </c>
      <c r="H20" s="96">
        <v>0</v>
      </c>
      <c r="I20" s="146">
        <f t="shared" ref="I20:I61" si="6">C20+F20</f>
        <v>769588</v>
      </c>
      <c r="J20" s="149">
        <f>D20+G20</f>
        <v>704782</v>
      </c>
      <c r="K20" s="96">
        <f t="shared" ref="K20:K63" si="7">(J20/I20)*100</f>
        <v>91.579130651725336</v>
      </c>
    </row>
    <row r="21" spans="1:11" s="119" customFormat="1" ht="21.75" customHeight="1" x14ac:dyDescent="0.25">
      <c r="A21" s="121" t="s">
        <v>209</v>
      </c>
      <c r="B21" s="100" t="s">
        <v>210</v>
      </c>
      <c r="C21" s="138">
        <v>656800</v>
      </c>
      <c r="D21" s="136">
        <v>656800</v>
      </c>
      <c r="E21" s="96">
        <f>(D21/C21)*100</f>
        <v>100</v>
      </c>
      <c r="F21" s="146">
        <v>0</v>
      </c>
      <c r="G21" s="136">
        <v>0</v>
      </c>
      <c r="H21" s="96">
        <v>0</v>
      </c>
      <c r="I21" s="146">
        <f t="shared" si="6"/>
        <v>656800</v>
      </c>
      <c r="J21" s="149">
        <f>D21+G21</f>
        <v>656800</v>
      </c>
      <c r="K21" s="96">
        <f t="shared" si="7"/>
        <v>100</v>
      </c>
    </row>
    <row r="22" spans="1:11" x14ac:dyDescent="0.25">
      <c r="A22" s="121" t="s">
        <v>97</v>
      </c>
      <c r="B22" s="100" t="s">
        <v>98</v>
      </c>
      <c r="C22" s="138">
        <v>10601773</v>
      </c>
      <c r="D22" s="136">
        <v>9188988</v>
      </c>
      <c r="E22" s="96">
        <f t="shared" si="2"/>
        <v>86.674068573247126</v>
      </c>
      <c r="F22" s="145">
        <v>427318</v>
      </c>
      <c r="G22" s="136">
        <v>240258</v>
      </c>
      <c r="H22" s="96">
        <f>(G22/F22)*100</f>
        <v>56.224638325556143</v>
      </c>
      <c r="I22" s="146">
        <f t="shared" si="6"/>
        <v>11029091</v>
      </c>
      <c r="J22" s="149">
        <f>D22+G22</f>
        <v>9429246</v>
      </c>
      <c r="K22" s="96">
        <f t="shared" si="7"/>
        <v>85.494316802717464</v>
      </c>
    </row>
    <row r="23" spans="1:11" ht="48" customHeight="1" x14ac:dyDescent="0.25">
      <c r="A23" s="122" t="s">
        <v>99</v>
      </c>
      <c r="B23" s="100" t="s">
        <v>184</v>
      </c>
      <c r="C23" s="137">
        <v>24865042</v>
      </c>
      <c r="D23" s="136">
        <v>21492659</v>
      </c>
      <c r="E23" s="96">
        <f t="shared" si="2"/>
        <v>86.437251945924714</v>
      </c>
      <c r="F23" s="145">
        <v>1532449</v>
      </c>
      <c r="G23" s="136">
        <v>1258062</v>
      </c>
      <c r="H23" s="96">
        <f t="shared" si="0"/>
        <v>82.094869062526712</v>
      </c>
      <c r="I23" s="146">
        <f t="shared" si="6"/>
        <v>26397491</v>
      </c>
      <c r="J23" s="149">
        <f>D23+G23</f>
        <v>22750721</v>
      </c>
      <c r="K23" s="96">
        <f t="shared" si="7"/>
        <v>86.185164340050349</v>
      </c>
    </row>
    <row r="24" spans="1:11" ht="38.25" customHeight="1" x14ac:dyDescent="0.25">
      <c r="A24" s="121" t="s">
        <v>100</v>
      </c>
      <c r="B24" s="100" t="s">
        <v>185</v>
      </c>
      <c r="C24" s="137">
        <v>1579757</v>
      </c>
      <c r="D24" s="136">
        <v>1481926</v>
      </c>
      <c r="E24" s="96">
        <f t="shared" si="2"/>
        <v>93.80721212186431</v>
      </c>
      <c r="F24" s="146">
        <v>0</v>
      </c>
      <c r="G24" s="136">
        <v>0</v>
      </c>
      <c r="H24" s="96">
        <v>0</v>
      </c>
      <c r="I24" s="146">
        <f t="shared" si="6"/>
        <v>1579757</v>
      </c>
      <c r="J24" s="149">
        <f t="shared" ref="J24:J61" si="8">D24+G24</f>
        <v>1481926</v>
      </c>
      <c r="K24" s="96">
        <f t="shared" si="7"/>
        <v>93.80721212186431</v>
      </c>
    </row>
    <row r="25" spans="1:11" s="119" customFormat="1" ht="30.75" customHeight="1" x14ac:dyDescent="0.25">
      <c r="A25" s="121" t="s">
        <v>155</v>
      </c>
      <c r="B25" s="100" t="s">
        <v>160</v>
      </c>
      <c r="C25" s="137">
        <v>2036586</v>
      </c>
      <c r="D25" s="136">
        <v>1870966</v>
      </c>
      <c r="E25" s="96">
        <f t="shared" si="2"/>
        <v>91.867763011235468</v>
      </c>
      <c r="F25" s="146">
        <v>47000</v>
      </c>
      <c r="G25" s="136">
        <v>4279</v>
      </c>
      <c r="H25" s="96">
        <f t="shared" si="0"/>
        <v>9.1042553191489368</v>
      </c>
      <c r="I25" s="146">
        <f t="shared" si="6"/>
        <v>2083586</v>
      </c>
      <c r="J25" s="149">
        <f t="shared" si="8"/>
        <v>1875245</v>
      </c>
      <c r="K25" s="96">
        <f t="shared" si="7"/>
        <v>90.000844697555081</v>
      </c>
    </row>
    <row r="26" spans="1:11" s="119" customFormat="1" ht="30" customHeight="1" x14ac:dyDescent="0.25">
      <c r="A26" s="121" t="s">
        <v>156</v>
      </c>
      <c r="B26" s="100" t="s">
        <v>161</v>
      </c>
      <c r="C26" s="137">
        <v>384678</v>
      </c>
      <c r="D26" s="136">
        <v>357467</v>
      </c>
      <c r="E26" s="96">
        <f t="shared" si="2"/>
        <v>92.926291599727563</v>
      </c>
      <c r="F26" s="146">
        <v>0</v>
      </c>
      <c r="G26" s="136">
        <v>0</v>
      </c>
      <c r="H26" s="96">
        <v>0</v>
      </c>
      <c r="I26" s="146">
        <f t="shared" si="6"/>
        <v>384678</v>
      </c>
      <c r="J26" s="149">
        <f t="shared" si="8"/>
        <v>357467</v>
      </c>
      <c r="K26" s="96">
        <f t="shared" si="7"/>
        <v>92.926291599727563</v>
      </c>
    </row>
    <row r="27" spans="1:11" ht="27" customHeight="1" x14ac:dyDescent="0.25">
      <c r="A27" s="121" t="s">
        <v>101</v>
      </c>
      <c r="B27" s="100" t="s">
        <v>102</v>
      </c>
      <c r="C27" s="137">
        <v>7240</v>
      </c>
      <c r="D27" s="136">
        <v>1810</v>
      </c>
      <c r="E27" s="96">
        <f t="shared" si="2"/>
        <v>25</v>
      </c>
      <c r="F27" s="146">
        <v>0</v>
      </c>
      <c r="G27" s="136">
        <v>0</v>
      </c>
      <c r="H27" s="96">
        <v>0</v>
      </c>
      <c r="I27" s="146">
        <f t="shared" si="6"/>
        <v>7240</v>
      </c>
      <c r="J27" s="149">
        <f t="shared" si="8"/>
        <v>1810</v>
      </c>
      <c r="K27" s="96">
        <f t="shared" si="7"/>
        <v>25</v>
      </c>
    </row>
    <row r="28" spans="1:11" ht="21.75" customHeight="1" x14ac:dyDescent="0.25">
      <c r="A28" s="121" t="s">
        <v>103</v>
      </c>
      <c r="B28" s="100" t="s">
        <v>104</v>
      </c>
      <c r="C28" s="137">
        <v>7240</v>
      </c>
      <c r="D28" s="136">
        <v>1810</v>
      </c>
      <c r="E28" s="96">
        <f t="shared" si="2"/>
        <v>25</v>
      </c>
      <c r="F28" s="146">
        <v>0</v>
      </c>
      <c r="G28" s="136">
        <v>0</v>
      </c>
      <c r="H28" s="96">
        <v>0</v>
      </c>
      <c r="I28" s="146">
        <f t="shared" si="6"/>
        <v>7240</v>
      </c>
      <c r="J28" s="149">
        <f t="shared" si="8"/>
        <v>1810</v>
      </c>
      <c r="K28" s="96">
        <f t="shared" si="7"/>
        <v>25</v>
      </c>
    </row>
    <row r="29" spans="1:11" ht="23.25" x14ac:dyDescent="0.25">
      <c r="A29" s="121" t="s">
        <v>105</v>
      </c>
      <c r="B29" s="100" t="s">
        <v>106</v>
      </c>
      <c r="C29" s="137">
        <v>1207785</v>
      </c>
      <c r="D29" s="136">
        <v>1054741</v>
      </c>
      <c r="E29" s="96">
        <f t="shared" si="2"/>
        <v>87.328539433756831</v>
      </c>
      <c r="F29" s="146">
        <v>93830</v>
      </c>
      <c r="G29" s="136">
        <v>93830</v>
      </c>
      <c r="H29" s="96">
        <f t="shared" si="0"/>
        <v>100</v>
      </c>
      <c r="I29" s="146">
        <f t="shared" si="6"/>
        <v>1301615</v>
      </c>
      <c r="J29" s="149">
        <f t="shared" si="8"/>
        <v>1148571</v>
      </c>
      <c r="K29" s="96">
        <f t="shared" si="7"/>
        <v>88.241991679567306</v>
      </c>
    </row>
    <row r="30" spans="1:11" s="119" customFormat="1" ht="25.5" customHeight="1" x14ac:dyDescent="0.25">
      <c r="A30" s="121" t="s">
        <v>157</v>
      </c>
      <c r="B30" s="100" t="s">
        <v>162</v>
      </c>
      <c r="C30" s="137">
        <v>456000</v>
      </c>
      <c r="D30" s="136">
        <v>455994</v>
      </c>
      <c r="E30" s="96">
        <f t="shared" si="2"/>
        <v>99.998684210526307</v>
      </c>
      <c r="F30" s="146">
        <v>649400</v>
      </c>
      <c r="G30" s="136">
        <v>648400</v>
      </c>
      <c r="H30" s="96">
        <f t="shared" si="0"/>
        <v>99.846011703110563</v>
      </c>
      <c r="I30" s="146">
        <f t="shared" si="6"/>
        <v>1105400</v>
      </c>
      <c r="J30" s="149">
        <f t="shared" si="8"/>
        <v>1104394</v>
      </c>
      <c r="K30" s="96">
        <f t="shared" si="7"/>
        <v>99.908992220010845</v>
      </c>
    </row>
    <row r="31" spans="1:11" ht="19.5" customHeight="1" x14ac:dyDescent="0.25">
      <c r="A31" s="121" t="s">
        <v>107</v>
      </c>
      <c r="B31" s="100" t="s">
        <v>163</v>
      </c>
      <c r="C31" s="139">
        <v>992444</v>
      </c>
      <c r="D31" s="136">
        <v>594702</v>
      </c>
      <c r="E31" s="96">
        <f t="shared" si="2"/>
        <v>59.922978021933723</v>
      </c>
      <c r="F31" s="146">
        <v>0</v>
      </c>
      <c r="G31" s="136">
        <v>0</v>
      </c>
      <c r="H31" s="96">
        <v>0</v>
      </c>
      <c r="I31" s="146">
        <f t="shared" si="6"/>
        <v>992444</v>
      </c>
      <c r="J31" s="149">
        <f t="shared" si="8"/>
        <v>594702</v>
      </c>
      <c r="K31" s="96">
        <f t="shared" si="7"/>
        <v>59.922978021933723</v>
      </c>
    </row>
    <row r="32" spans="1:11" ht="38.25" customHeight="1" x14ac:dyDescent="0.25">
      <c r="A32" s="122" t="s">
        <v>108</v>
      </c>
      <c r="B32" s="102" t="s">
        <v>109</v>
      </c>
      <c r="C32" s="140">
        <v>992444</v>
      </c>
      <c r="D32" s="136">
        <v>594702</v>
      </c>
      <c r="E32" s="96">
        <f t="shared" si="2"/>
        <v>59.922978021933723</v>
      </c>
      <c r="F32" s="146">
        <v>0</v>
      </c>
      <c r="G32" s="136">
        <v>0</v>
      </c>
      <c r="H32" s="96">
        <v>0</v>
      </c>
      <c r="I32" s="146">
        <f t="shared" si="6"/>
        <v>992444</v>
      </c>
      <c r="J32" s="149">
        <f t="shared" si="8"/>
        <v>594702</v>
      </c>
      <c r="K32" s="96">
        <f t="shared" si="7"/>
        <v>59.922978021933723</v>
      </c>
    </row>
    <row r="33" spans="1:11" s="119" customFormat="1" ht="28.5" customHeight="1" x14ac:dyDescent="0.25">
      <c r="A33" s="122" t="s">
        <v>158</v>
      </c>
      <c r="B33" s="102" t="s">
        <v>164</v>
      </c>
      <c r="C33" s="138">
        <v>424028</v>
      </c>
      <c r="D33" s="136">
        <v>391283</v>
      </c>
      <c r="E33" s="96">
        <f t="shared" si="2"/>
        <v>92.277632609167313</v>
      </c>
      <c r="F33" s="146">
        <v>0</v>
      </c>
      <c r="G33" s="136">
        <v>0</v>
      </c>
      <c r="H33" s="96">
        <v>0</v>
      </c>
      <c r="I33" s="146">
        <f t="shared" si="6"/>
        <v>424028</v>
      </c>
      <c r="J33" s="149">
        <f t="shared" si="8"/>
        <v>391283</v>
      </c>
      <c r="K33" s="96">
        <f t="shared" si="7"/>
        <v>92.277632609167313</v>
      </c>
    </row>
    <row r="34" spans="1:11" s="119" customFormat="1" ht="30.75" customHeight="1" x14ac:dyDescent="0.25">
      <c r="A34" s="122" t="s">
        <v>159</v>
      </c>
      <c r="B34" s="102" t="s">
        <v>165</v>
      </c>
      <c r="C34" s="138">
        <v>424028</v>
      </c>
      <c r="D34" s="136">
        <v>391283</v>
      </c>
      <c r="E34" s="96">
        <f t="shared" si="2"/>
        <v>92.277632609167313</v>
      </c>
      <c r="F34" s="146">
        <v>0</v>
      </c>
      <c r="G34" s="136">
        <v>0</v>
      </c>
      <c r="H34" s="96">
        <v>0</v>
      </c>
      <c r="I34" s="146">
        <f t="shared" si="6"/>
        <v>424028</v>
      </c>
      <c r="J34" s="149">
        <f t="shared" si="8"/>
        <v>391283</v>
      </c>
      <c r="K34" s="96">
        <f t="shared" si="7"/>
        <v>92.277632609167313</v>
      </c>
    </row>
    <row r="35" spans="1:11" ht="17.25" customHeight="1" x14ac:dyDescent="0.25">
      <c r="A35" s="121" t="s">
        <v>110</v>
      </c>
      <c r="B35" s="101" t="s">
        <v>111</v>
      </c>
      <c r="C35" s="137">
        <f>C36+C37</f>
        <v>2952241</v>
      </c>
      <c r="D35" s="141">
        <f>D36+D37</f>
        <v>2737164</v>
      </c>
      <c r="E35" s="96">
        <f t="shared" si="2"/>
        <v>92.714788528443307</v>
      </c>
      <c r="F35" s="146">
        <f>F36</f>
        <v>380648</v>
      </c>
      <c r="G35" s="141">
        <f>G36+G37</f>
        <v>370648</v>
      </c>
      <c r="H35" s="96">
        <f t="shared" ref="H35:H36" si="9">(G35/F35)*100</f>
        <v>97.372900947857332</v>
      </c>
      <c r="I35" s="146">
        <f t="shared" si="6"/>
        <v>3332889</v>
      </c>
      <c r="J35" s="149">
        <f>D35+G35</f>
        <v>3107812</v>
      </c>
      <c r="K35" s="96">
        <f t="shared" si="7"/>
        <v>93.246789797079956</v>
      </c>
    </row>
    <row r="36" spans="1:11" s="119" customFormat="1" ht="37.5" customHeight="1" x14ac:dyDescent="0.25">
      <c r="A36" s="122" t="s">
        <v>154</v>
      </c>
      <c r="B36" s="101" t="s">
        <v>166</v>
      </c>
      <c r="C36" s="137">
        <v>2661941</v>
      </c>
      <c r="D36" s="141">
        <v>2476864</v>
      </c>
      <c r="E36" s="96">
        <f t="shared" si="2"/>
        <v>93.047291431327736</v>
      </c>
      <c r="F36" s="146">
        <v>380648</v>
      </c>
      <c r="G36" s="136">
        <v>370648</v>
      </c>
      <c r="H36" s="96">
        <f t="shared" si="9"/>
        <v>97.372900947857332</v>
      </c>
      <c r="I36" s="146">
        <f t="shared" si="6"/>
        <v>3042589</v>
      </c>
      <c r="J36" s="149">
        <f t="shared" si="8"/>
        <v>2847512</v>
      </c>
      <c r="K36" s="96">
        <f t="shared" si="7"/>
        <v>93.588453780645366</v>
      </c>
    </row>
    <row r="37" spans="1:11" ht="22.5" customHeight="1" x14ac:dyDescent="0.25">
      <c r="A37" s="122" t="s">
        <v>112</v>
      </c>
      <c r="B37" s="101" t="s">
        <v>113</v>
      </c>
      <c r="C37" s="137">
        <v>290300</v>
      </c>
      <c r="D37" s="136">
        <v>260300</v>
      </c>
      <c r="E37" s="96">
        <f t="shared" si="2"/>
        <v>89.665862900447806</v>
      </c>
      <c r="F37" s="146">
        <v>0</v>
      </c>
      <c r="G37" s="136">
        <v>0</v>
      </c>
      <c r="H37" s="96">
        <v>0</v>
      </c>
      <c r="I37" s="146">
        <f t="shared" si="6"/>
        <v>290300</v>
      </c>
      <c r="J37" s="149">
        <f t="shared" si="8"/>
        <v>260300</v>
      </c>
      <c r="K37" s="96">
        <f t="shared" si="7"/>
        <v>89.665862900447806</v>
      </c>
    </row>
    <row r="38" spans="1:11" ht="20.25" customHeight="1" x14ac:dyDescent="0.25">
      <c r="A38" s="122" t="s">
        <v>114</v>
      </c>
      <c r="B38" s="100" t="s">
        <v>115</v>
      </c>
      <c r="C38" s="137">
        <v>734489</v>
      </c>
      <c r="D38" s="136">
        <v>586984</v>
      </c>
      <c r="E38" s="96">
        <f t="shared" si="2"/>
        <v>79.917330279963352</v>
      </c>
      <c r="F38" s="146">
        <v>301157</v>
      </c>
      <c r="G38" s="136">
        <v>299086</v>
      </c>
      <c r="H38" s="96">
        <f>(G38/F38)*100</f>
        <v>99.312318823736462</v>
      </c>
      <c r="I38" s="146">
        <f t="shared" si="6"/>
        <v>1035646</v>
      </c>
      <c r="J38" s="149">
        <f t="shared" si="8"/>
        <v>886070</v>
      </c>
      <c r="K38" s="96">
        <f t="shared" si="7"/>
        <v>85.557227083385641</v>
      </c>
    </row>
    <row r="39" spans="1:11" ht="38.25" customHeight="1" x14ac:dyDescent="0.25">
      <c r="A39" s="122" t="s">
        <v>116</v>
      </c>
      <c r="B39" s="100" t="s">
        <v>117</v>
      </c>
      <c r="C39" s="142">
        <v>2733234</v>
      </c>
      <c r="D39" s="136">
        <v>2236978</v>
      </c>
      <c r="E39" s="96">
        <f t="shared" si="2"/>
        <v>81.843632853974441</v>
      </c>
      <c r="F39" s="146">
        <v>25374</v>
      </c>
      <c r="G39" s="136">
        <v>17088</v>
      </c>
      <c r="H39" s="96">
        <f>(G39/F39)*100</f>
        <v>67.344525892646018</v>
      </c>
      <c r="I39" s="146">
        <f t="shared" si="6"/>
        <v>2758608</v>
      </c>
      <c r="J39" s="149">
        <f t="shared" si="8"/>
        <v>2254066</v>
      </c>
      <c r="K39" s="96">
        <f t="shared" si="7"/>
        <v>81.710268367234491</v>
      </c>
    </row>
    <row r="40" spans="1:11" s="119" customFormat="1" ht="30.75" customHeight="1" x14ac:dyDescent="0.25">
      <c r="A40" s="122" t="s">
        <v>167</v>
      </c>
      <c r="B40" s="102" t="s">
        <v>168</v>
      </c>
      <c r="C40" s="137">
        <v>120000</v>
      </c>
      <c r="D40" s="136">
        <v>117158</v>
      </c>
      <c r="E40" s="96">
        <f t="shared" si="2"/>
        <v>97.631666666666675</v>
      </c>
      <c r="F40" s="146">
        <v>0</v>
      </c>
      <c r="G40" s="136">
        <v>0</v>
      </c>
      <c r="H40" s="96">
        <v>0</v>
      </c>
      <c r="I40" s="146">
        <f t="shared" si="6"/>
        <v>120000</v>
      </c>
      <c r="J40" s="149">
        <f t="shared" si="8"/>
        <v>117158</v>
      </c>
      <c r="K40" s="96">
        <f t="shared" si="7"/>
        <v>97.631666666666675</v>
      </c>
    </row>
    <row r="41" spans="1:11" s="119" customFormat="1" ht="20.25" customHeight="1" x14ac:dyDescent="0.25">
      <c r="A41" s="122" t="s">
        <v>169</v>
      </c>
      <c r="B41" s="102" t="s">
        <v>170</v>
      </c>
      <c r="C41" s="137">
        <v>120000</v>
      </c>
      <c r="D41" s="136">
        <v>117158</v>
      </c>
      <c r="E41" s="96">
        <f t="shared" si="2"/>
        <v>97.631666666666675</v>
      </c>
      <c r="F41" s="146">
        <v>0</v>
      </c>
      <c r="G41" s="136">
        <v>0</v>
      </c>
      <c r="H41" s="96">
        <v>0</v>
      </c>
      <c r="I41" s="146">
        <f t="shared" si="6"/>
        <v>120000</v>
      </c>
      <c r="J41" s="149">
        <f t="shared" si="8"/>
        <v>117158</v>
      </c>
      <c r="K41" s="96">
        <f t="shared" si="7"/>
        <v>97.631666666666675</v>
      </c>
    </row>
    <row r="42" spans="1:11" ht="50.25" customHeight="1" x14ac:dyDescent="0.25">
      <c r="A42" s="121" t="s">
        <v>118</v>
      </c>
      <c r="B42" s="100" t="s">
        <v>119</v>
      </c>
      <c r="C42" s="137">
        <v>324023</v>
      </c>
      <c r="D42" s="136">
        <v>279540</v>
      </c>
      <c r="E42" s="96">
        <f t="shared" si="2"/>
        <v>86.27165355545749</v>
      </c>
      <c r="F42" s="146">
        <v>0</v>
      </c>
      <c r="G42" s="136">
        <v>0</v>
      </c>
      <c r="H42" s="96">
        <v>0</v>
      </c>
      <c r="I42" s="146">
        <f t="shared" si="6"/>
        <v>324023</v>
      </c>
      <c r="J42" s="149">
        <f t="shared" si="8"/>
        <v>279540</v>
      </c>
      <c r="K42" s="96">
        <f t="shared" si="7"/>
        <v>86.27165355545749</v>
      </c>
    </row>
    <row r="43" spans="1:11" ht="27.75" customHeight="1" x14ac:dyDescent="0.25">
      <c r="A43" s="121" t="s">
        <v>120</v>
      </c>
      <c r="B43" s="102" t="s">
        <v>121</v>
      </c>
      <c r="C43" s="137">
        <v>2035244</v>
      </c>
      <c r="D43" s="136">
        <v>1934208</v>
      </c>
      <c r="E43" s="96">
        <f t="shared" si="2"/>
        <v>95.035681225445202</v>
      </c>
      <c r="F43" s="146">
        <v>72900</v>
      </c>
      <c r="G43" s="136">
        <v>72900</v>
      </c>
      <c r="H43" s="96">
        <f>(G43/F43)*100</f>
        <v>100</v>
      </c>
      <c r="I43" s="146">
        <f t="shared" si="6"/>
        <v>2108144</v>
      </c>
      <c r="J43" s="149">
        <f t="shared" si="8"/>
        <v>2007108</v>
      </c>
      <c r="K43" s="96">
        <f t="shared" si="7"/>
        <v>95.207348264634675</v>
      </c>
    </row>
    <row r="44" spans="1:11" s="119" customFormat="1" ht="30" customHeight="1" x14ac:dyDescent="0.25">
      <c r="A44" s="121" t="s">
        <v>171</v>
      </c>
      <c r="B44" s="102" t="s">
        <v>172</v>
      </c>
      <c r="C44" s="138">
        <v>0</v>
      </c>
      <c r="D44" s="136">
        <v>0</v>
      </c>
      <c r="E44" s="96">
        <v>0</v>
      </c>
      <c r="F44" s="146">
        <f>F45+F46</f>
        <v>2248916</v>
      </c>
      <c r="G44" s="146">
        <f>G45+G46</f>
        <v>1932916</v>
      </c>
      <c r="H44" s="96">
        <v>0</v>
      </c>
      <c r="I44" s="146">
        <f t="shared" si="6"/>
        <v>2248916</v>
      </c>
      <c r="J44" s="149">
        <f t="shared" si="8"/>
        <v>1932916</v>
      </c>
      <c r="K44" s="96">
        <f t="shared" si="7"/>
        <v>85.948785992896134</v>
      </c>
    </row>
    <row r="45" spans="1:11" ht="30.75" customHeight="1" x14ac:dyDescent="0.25">
      <c r="A45" s="121" t="s">
        <v>122</v>
      </c>
      <c r="B45" s="102" t="s">
        <v>123</v>
      </c>
      <c r="C45" s="138">
        <v>0</v>
      </c>
      <c r="D45" s="136">
        <v>0</v>
      </c>
      <c r="E45" s="96">
        <v>0</v>
      </c>
      <c r="F45" s="146">
        <v>983000</v>
      </c>
      <c r="G45" s="136">
        <v>667000</v>
      </c>
      <c r="H45" s="96">
        <v>0</v>
      </c>
      <c r="I45" s="146">
        <f t="shared" si="6"/>
        <v>983000</v>
      </c>
      <c r="J45" s="149">
        <f t="shared" si="8"/>
        <v>667000</v>
      </c>
      <c r="K45" s="96">
        <f t="shared" si="7"/>
        <v>67.853509664292972</v>
      </c>
    </row>
    <row r="46" spans="1:11" s="119" customFormat="1" ht="82.5" customHeight="1" x14ac:dyDescent="0.25">
      <c r="A46" s="121" t="s">
        <v>215</v>
      </c>
      <c r="B46" s="102" t="s">
        <v>216</v>
      </c>
      <c r="C46" s="138">
        <v>0</v>
      </c>
      <c r="D46" s="136">
        <v>0</v>
      </c>
      <c r="E46" s="96">
        <v>0</v>
      </c>
      <c r="F46" s="146">
        <v>1265916</v>
      </c>
      <c r="G46" s="136">
        <v>1265916</v>
      </c>
      <c r="H46" s="96">
        <v>0</v>
      </c>
      <c r="I46" s="146">
        <f t="shared" si="6"/>
        <v>1265916</v>
      </c>
      <c r="J46" s="149">
        <f t="shared" ref="J46" si="10">D46+G46</f>
        <v>1265916</v>
      </c>
      <c r="K46" s="96">
        <f t="shared" ref="K46" si="11">(J46/I46)*100</f>
        <v>100</v>
      </c>
    </row>
    <row r="47" spans="1:11" s="119" customFormat="1" ht="28.5" customHeight="1" x14ac:dyDescent="0.25">
      <c r="A47" s="121" t="s">
        <v>173</v>
      </c>
      <c r="B47" s="102" t="s">
        <v>174</v>
      </c>
      <c r="C47" s="138">
        <v>4500</v>
      </c>
      <c r="D47" s="136">
        <v>3000</v>
      </c>
      <c r="E47" s="96">
        <f t="shared" si="2"/>
        <v>66.666666666666657</v>
      </c>
      <c r="F47" s="146">
        <v>0</v>
      </c>
      <c r="G47" s="136">
        <v>0</v>
      </c>
      <c r="H47" s="96">
        <v>0</v>
      </c>
      <c r="I47" s="146">
        <f t="shared" si="6"/>
        <v>4500</v>
      </c>
      <c r="J47" s="149">
        <f t="shared" si="8"/>
        <v>3000</v>
      </c>
      <c r="K47" s="96">
        <f t="shared" si="7"/>
        <v>66.666666666666657</v>
      </c>
    </row>
    <row r="48" spans="1:11" s="119" customFormat="1" ht="28.5" customHeight="1" x14ac:dyDescent="0.25">
      <c r="A48" s="121" t="s">
        <v>195</v>
      </c>
      <c r="B48" s="102" t="s">
        <v>196</v>
      </c>
      <c r="C48" s="138">
        <v>65000</v>
      </c>
      <c r="D48" s="136">
        <v>23900</v>
      </c>
      <c r="E48" s="96">
        <f t="shared" ref="E48" si="12">(D48/C48)*100</f>
        <v>36.769230769230774</v>
      </c>
      <c r="F48" s="146">
        <v>0</v>
      </c>
      <c r="G48" s="136">
        <v>0</v>
      </c>
      <c r="H48" s="96">
        <v>0</v>
      </c>
      <c r="I48" s="146">
        <f t="shared" ref="I48" si="13">C48+F48</f>
        <v>65000</v>
      </c>
      <c r="J48" s="149">
        <f t="shared" ref="J48" si="14">D48+G48</f>
        <v>23900</v>
      </c>
      <c r="K48" s="96">
        <f t="shared" ref="K48" si="15">(J48/I48)*100</f>
        <v>36.769230769230774</v>
      </c>
    </row>
    <row r="49" spans="1:11" s="119" customFormat="1" ht="21" customHeight="1" x14ac:dyDescent="0.25">
      <c r="A49" s="121" t="s">
        <v>175</v>
      </c>
      <c r="B49" s="102" t="s">
        <v>176</v>
      </c>
      <c r="C49" s="138">
        <v>0</v>
      </c>
      <c r="D49" s="136">
        <v>0</v>
      </c>
      <c r="E49" s="96">
        <v>0</v>
      </c>
      <c r="F49" s="146">
        <f>F51+F52+F53+F50</f>
        <v>2444400</v>
      </c>
      <c r="G49" s="146">
        <f>G51+G52+G53+G50</f>
        <v>1198932</v>
      </c>
      <c r="H49" s="96">
        <v>0</v>
      </c>
      <c r="I49" s="146">
        <f t="shared" si="6"/>
        <v>2444400</v>
      </c>
      <c r="J49" s="149">
        <f t="shared" si="8"/>
        <v>1198932</v>
      </c>
      <c r="K49" s="96">
        <f t="shared" si="7"/>
        <v>49.048109965635739</v>
      </c>
    </row>
    <row r="50" spans="1:11" s="119" customFormat="1" ht="28.5" customHeight="1" x14ac:dyDescent="0.25">
      <c r="A50" s="121" t="s">
        <v>217</v>
      </c>
      <c r="B50" s="102" t="s">
        <v>218</v>
      </c>
      <c r="C50" s="138">
        <v>0</v>
      </c>
      <c r="D50" s="136">
        <v>0</v>
      </c>
      <c r="E50" s="96">
        <v>0</v>
      </c>
      <c r="F50" s="146">
        <v>265000</v>
      </c>
      <c r="G50" s="146">
        <v>198876</v>
      </c>
      <c r="H50" s="96">
        <v>0</v>
      </c>
      <c r="I50" s="146">
        <f t="shared" ref="I50" si="16">C50+F50</f>
        <v>265000</v>
      </c>
      <c r="J50" s="149">
        <f t="shared" ref="J50" si="17">D50+G50</f>
        <v>198876</v>
      </c>
      <c r="K50" s="96">
        <f t="shared" ref="K50" si="18">(J50/I50)*100</f>
        <v>75.047547169811324</v>
      </c>
    </row>
    <row r="51" spans="1:11" s="119" customFormat="1" ht="18" customHeight="1" x14ac:dyDescent="0.25">
      <c r="A51" s="121" t="s">
        <v>177</v>
      </c>
      <c r="B51" s="102" t="s">
        <v>198</v>
      </c>
      <c r="C51" s="138">
        <v>0</v>
      </c>
      <c r="D51" s="136">
        <v>0</v>
      </c>
      <c r="E51" s="96">
        <v>0</v>
      </c>
      <c r="F51" s="146">
        <v>1857400</v>
      </c>
      <c r="G51" s="136">
        <v>713873</v>
      </c>
      <c r="H51" s="96">
        <v>0</v>
      </c>
      <c r="I51" s="146">
        <f t="shared" si="6"/>
        <v>1857400</v>
      </c>
      <c r="J51" s="149">
        <f t="shared" si="8"/>
        <v>713873</v>
      </c>
      <c r="K51" s="96">
        <f t="shared" si="7"/>
        <v>38.43399375471089</v>
      </c>
    </row>
    <row r="52" spans="1:11" s="119" customFormat="1" ht="26.25" customHeight="1" x14ac:dyDescent="0.25">
      <c r="A52" s="121" t="s">
        <v>197</v>
      </c>
      <c r="B52" s="102" t="s">
        <v>200</v>
      </c>
      <c r="C52" s="138">
        <v>0</v>
      </c>
      <c r="D52" s="136">
        <v>0</v>
      </c>
      <c r="E52" s="96">
        <v>0</v>
      </c>
      <c r="F52" s="146">
        <v>211000</v>
      </c>
      <c r="G52" s="136">
        <v>192000</v>
      </c>
      <c r="H52" s="96">
        <f>(G52/F52)*100</f>
        <v>90.995260663507111</v>
      </c>
      <c r="I52" s="146">
        <f t="shared" ref="I52" si="19">C52+F52</f>
        <v>211000</v>
      </c>
      <c r="J52" s="149">
        <f t="shared" ref="J52" si="20">D52+G52</f>
        <v>192000</v>
      </c>
      <c r="K52" s="96">
        <f t="shared" ref="K52" si="21">(J52/I52)*100</f>
        <v>90.995260663507111</v>
      </c>
    </row>
    <row r="53" spans="1:11" s="119" customFormat="1" ht="27" customHeight="1" x14ac:dyDescent="0.25">
      <c r="A53" s="121" t="s">
        <v>178</v>
      </c>
      <c r="B53" s="102" t="s">
        <v>199</v>
      </c>
      <c r="C53" s="138">
        <v>0</v>
      </c>
      <c r="D53" s="136">
        <v>0</v>
      </c>
      <c r="E53" s="96">
        <v>0</v>
      </c>
      <c r="F53" s="146">
        <v>111000</v>
      </c>
      <c r="G53" s="136">
        <v>94183</v>
      </c>
      <c r="H53" s="96">
        <f>(G53/F53)*100</f>
        <v>84.84954954954955</v>
      </c>
      <c r="I53" s="146">
        <f t="shared" si="6"/>
        <v>111000</v>
      </c>
      <c r="J53" s="149">
        <f t="shared" si="8"/>
        <v>94183</v>
      </c>
      <c r="K53" s="96">
        <f t="shared" si="7"/>
        <v>84.84954954954955</v>
      </c>
    </row>
    <row r="54" spans="1:11" s="119" customFormat="1" ht="50.25" customHeight="1" x14ac:dyDescent="0.25">
      <c r="A54" s="121" t="s">
        <v>211</v>
      </c>
      <c r="B54" s="102" t="s">
        <v>212</v>
      </c>
      <c r="C54" s="138">
        <v>3000000</v>
      </c>
      <c r="D54" s="136">
        <v>2662296</v>
      </c>
      <c r="E54" s="96">
        <f t="shared" ref="E54" si="22">(D54/C54)*100</f>
        <v>88.743200000000002</v>
      </c>
      <c r="F54" s="146">
        <v>0</v>
      </c>
      <c r="G54" s="136">
        <v>0</v>
      </c>
      <c r="H54" s="96">
        <v>0</v>
      </c>
      <c r="I54" s="146">
        <f t="shared" ref="I54" si="23">C54+F54</f>
        <v>3000000</v>
      </c>
      <c r="J54" s="149">
        <f t="shared" ref="J54" si="24">D54+G54</f>
        <v>2662296</v>
      </c>
      <c r="K54" s="96">
        <f t="shared" ref="K54" si="25">(J54/I54)*100</f>
        <v>88.743200000000002</v>
      </c>
    </row>
    <row r="55" spans="1:11" s="119" customFormat="1" ht="19.5" customHeight="1" x14ac:dyDescent="0.25">
      <c r="A55" s="121" t="s">
        <v>179</v>
      </c>
      <c r="B55" s="102" t="s">
        <v>180</v>
      </c>
      <c r="C55" s="138">
        <v>0</v>
      </c>
      <c r="D55" s="136">
        <v>0</v>
      </c>
      <c r="E55" s="96">
        <v>0</v>
      </c>
      <c r="F55" s="146">
        <f>F56</f>
        <v>86017</v>
      </c>
      <c r="G55" s="136">
        <f>G56</f>
        <v>83989</v>
      </c>
      <c r="H55" s="96">
        <f>(G55/F55)*100</f>
        <v>97.642326516851313</v>
      </c>
      <c r="I55" s="146">
        <f t="shared" si="6"/>
        <v>86017</v>
      </c>
      <c r="J55" s="149">
        <f t="shared" si="8"/>
        <v>83989</v>
      </c>
      <c r="K55" s="96">
        <f t="shared" si="7"/>
        <v>97.642326516851313</v>
      </c>
    </row>
    <row r="56" spans="1:11" ht="105" customHeight="1" x14ac:dyDescent="0.25">
      <c r="A56" s="121" t="s">
        <v>124</v>
      </c>
      <c r="B56" s="100" t="s">
        <v>181</v>
      </c>
      <c r="C56" s="137">
        <v>0</v>
      </c>
      <c r="D56" s="136">
        <v>0</v>
      </c>
      <c r="E56" s="96">
        <v>0</v>
      </c>
      <c r="F56" s="145">
        <v>86017</v>
      </c>
      <c r="G56" s="136">
        <v>83989</v>
      </c>
      <c r="H56" s="96">
        <f>(G56/F56)*100</f>
        <v>97.642326516851313</v>
      </c>
      <c r="I56" s="146">
        <f t="shared" si="6"/>
        <v>86017</v>
      </c>
      <c r="J56" s="149">
        <f t="shared" si="8"/>
        <v>83989</v>
      </c>
      <c r="K56" s="96">
        <f t="shared" si="7"/>
        <v>97.642326516851313</v>
      </c>
    </row>
    <row r="57" spans="1:11" s="119" customFormat="1" ht="38.25" customHeight="1" x14ac:dyDescent="0.25">
      <c r="A57" s="122" t="s">
        <v>182</v>
      </c>
      <c r="B57" s="100" t="s">
        <v>183</v>
      </c>
      <c r="C57" s="137">
        <v>110000</v>
      </c>
      <c r="D57" s="136">
        <v>77291</v>
      </c>
      <c r="E57" s="96">
        <f t="shared" si="2"/>
        <v>70.264545454545456</v>
      </c>
      <c r="F57" s="146">
        <v>0</v>
      </c>
      <c r="G57" s="136">
        <v>0</v>
      </c>
      <c r="H57" s="96">
        <v>0</v>
      </c>
      <c r="I57" s="146">
        <f t="shared" si="6"/>
        <v>110000</v>
      </c>
      <c r="J57" s="149">
        <f t="shared" si="8"/>
        <v>77291</v>
      </c>
      <c r="K57" s="96">
        <f t="shared" si="7"/>
        <v>70.264545454545456</v>
      </c>
    </row>
    <row r="58" spans="1:11" ht="31.5" customHeight="1" x14ac:dyDescent="0.25">
      <c r="A58" s="122" t="s">
        <v>125</v>
      </c>
      <c r="B58" s="100" t="s">
        <v>126</v>
      </c>
      <c r="C58" s="137">
        <v>0</v>
      </c>
      <c r="D58" s="136">
        <v>0</v>
      </c>
      <c r="E58" s="96">
        <v>0</v>
      </c>
      <c r="F58" s="146">
        <v>18800</v>
      </c>
      <c r="G58" s="136">
        <v>6523</v>
      </c>
      <c r="H58" s="96">
        <f>(G58/F58)*100</f>
        <v>34.696808510638299</v>
      </c>
      <c r="I58" s="146">
        <f t="shared" si="6"/>
        <v>18800</v>
      </c>
      <c r="J58" s="149">
        <f t="shared" si="8"/>
        <v>6523</v>
      </c>
      <c r="K58" s="96">
        <f t="shared" si="7"/>
        <v>34.696808510638299</v>
      </c>
    </row>
    <row r="59" spans="1:11" ht="48.75" customHeight="1" x14ac:dyDescent="0.25">
      <c r="A59" s="122" t="s">
        <v>127</v>
      </c>
      <c r="B59" s="100" t="s">
        <v>143</v>
      </c>
      <c r="C59" s="137">
        <v>2612400</v>
      </c>
      <c r="D59" s="136">
        <v>2612400</v>
      </c>
      <c r="E59" s="96">
        <f t="shared" si="2"/>
        <v>100</v>
      </c>
      <c r="F59" s="146">
        <v>0</v>
      </c>
      <c r="G59" s="136">
        <v>0</v>
      </c>
      <c r="H59" s="96">
        <v>0</v>
      </c>
      <c r="I59" s="146">
        <f t="shared" si="6"/>
        <v>2612400</v>
      </c>
      <c r="J59" s="149">
        <f t="shared" si="8"/>
        <v>2612400</v>
      </c>
      <c r="K59" s="96">
        <f t="shared" si="7"/>
        <v>100</v>
      </c>
    </row>
    <row r="60" spans="1:11" ht="57" customHeight="1" x14ac:dyDescent="0.25">
      <c r="A60" s="122" t="s">
        <v>128</v>
      </c>
      <c r="B60" s="100" t="s">
        <v>129</v>
      </c>
      <c r="C60" s="138">
        <v>215278</v>
      </c>
      <c r="D60" s="136">
        <v>215278</v>
      </c>
      <c r="E60" s="96">
        <f t="shared" si="2"/>
        <v>100</v>
      </c>
      <c r="F60" s="146">
        <v>0</v>
      </c>
      <c r="G60" s="136">
        <v>0</v>
      </c>
      <c r="H60" s="96">
        <v>0</v>
      </c>
      <c r="I60" s="146">
        <f t="shared" si="6"/>
        <v>215278</v>
      </c>
      <c r="J60" s="149">
        <f t="shared" si="8"/>
        <v>215278</v>
      </c>
      <c r="K60" s="96">
        <f t="shared" si="7"/>
        <v>100</v>
      </c>
    </row>
    <row r="61" spans="1:11" ht="23.25" customHeight="1" x14ac:dyDescent="0.25">
      <c r="A61" s="121" t="s">
        <v>130</v>
      </c>
      <c r="B61" s="102" t="s">
        <v>131</v>
      </c>
      <c r="C61" s="138">
        <v>586204</v>
      </c>
      <c r="D61" s="136">
        <v>374890</v>
      </c>
      <c r="E61" s="96">
        <f t="shared" si="2"/>
        <v>63.952139528218844</v>
      </c>
      <c r="F61" s="146">
        <v>800000</v>
      </c>
      <c r="G61" s="136">
        <v>800000</v>
      </c>
      <c r="H61" s="96">
        <v>0</v>
      </c>
      <c r="I61" s="146">
        <f t="shared" si="6"/>
        <v>1386204</v>
      </c>
      <c r="J61" s="149">
        <f t="shared" si="8"/>
        <v>1174890</v>
      </c>
      <c r="K61" s="96">
        <f>(J61/I61)*100</f>
        <v>84.755923370586146</v>
      </c>
    </row>
    <row r="62" spans="1:11" s="119" customFormat="1" ht="46.5" customHeight="1" x14ac:dyDescent="0.25">
      <c r="A62" s="121" t="s">
        <v>213</v>
      </c>
      <c r="B62" s="100" t="s">
        <v>214</v>
      </c>
      <c r="C62" s="137">
        <v>50000</v>
      </c>
      <c r="D62" s="136">
        <v>30000</v>
      </c>
      <c r="E62" s="96">
        <f t="shared" si="2"/>
        <v>60</v>
      </c>
      <c r="F62" s="146">
        <v>0</v>
      </c>
      <c r="G62" s="136">
        <v>0</v>
      </c>
      <c r="H62" s="96">
        <v>0</v>
      </c>
      <c r="I62" s="146">
        <f t="shared" ref="I62" si="26">C62+F62</f>
        <v>50000</v>
      </c>
      <c r="J62" s="149">
        <f t="shared" ref="J62" si="27">D62+G62</f>
        <v>30000</v>
      </c>
      <c r="K62" s="96">
        <f>(J62/I62)*100</f>
        <v>60</v>
      </c>
    </row>
    <row r="63" spans="1:11" ht="18.75" customHeight="1" x14ac:dyDescent="0.25">
      <c r="A63" s="33"/>
      <c r="B63" s="128" t="s">
        <v>132</v>
      </c>
      <c r="C63" s="143">
        <f>C17</f>
        <v>69149843</v>
      </c>
      <c r="D63" s="144">
        <f>D17</f>
        <v>61532985</v>
      </c>
      <c r="E63" s="129">
        <f>(D63/C63)*100</f>
        <v>88.984995960149902</v>
      </c>
      <c r="F63" s="147">
        <f>F17</f>
        <v>9187848</v>
      </c>
      <c r="G63" s="148">
        <f>G17</f>
        <v>7068911</v>
      </c>
      <c r="H63" s="129">
        <f>(G63/F63)*100</f>
        <v>76.937613682768799</v>
      </c>
      <c r="I63" s="150">
        <f>I18</f>
        <v>74627375</v>
      </c>
      <c r="J63" s="151">
        <f>SUM(D63+G63)</f>
        <v>68601896</v>
      </c>
      <c r="K63" s="129">
        <f t="shared" si="7"/>
        <v>91.925913245642093</v>
      </c>
    </row>
    <row r="64" spans="1:11" x14ac:dyDescent="0.25">
      <c r="A64" s="32"/>
      <c r="B64" s="51"/>
      <c r="C64" s="97"/>
      <c r="D64" s="98"/>
      <c r="E64" s="99"/>
      <c r="F64" s="32"/>
      <c r="G64" s="32"/>
      <c r="H64" s="32"/>
      <c r="I64" s="32"/>
      <c r="J64" s="32"/>
      <c r="K64" s="32"/>
    </row>
    <row r="65" spans="1:11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</row>
    <row r="66" spans="1:11" x14ac:dyDescent="0.25">
      <c r="A66" s="32"/>
      <c r="B66" s="32" t="s">
        <v>145</v>
      </c>
      <c r="C66" s="32"/>
      <c r="D66" s="32"/>
      <c r="E66" s="32"/>
      <c r="F66" s="32"/>
      <c r="G66" s="32" t="s">
        <v>220</v>
      </c>
      <c r="H66" s="32"/>
      <c r="I66" s="32"/>
      <c r="J66" s="32"/>
      <c r="K66" s="32"/>
    </row>
    <row r="67" spans="1:11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</row>
  </sheetData>
  <mergeCells count="1">
    <mergeCell ref="B11:B15"/>
  </mergeCells>
  <phoneticPr fontId="7" type="noConversion"/>
  <pageMargins left="0.51181102362204722" right="0.31496062992125984" top="0.35433070866141736" bottom="0.35433070866141736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доходи</vt:lpstr>
      <vt:lpstr>видатки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кенг</dc:creator>
  <cp:lastModifiedBy>Пользователь</cp:lastModifiedBy>
  <cp:lastPrinted>2021-01-19T13:09:15Z</cp:lastPrinted>
  <dcterms:created xsi:type="dcterms:W3CDTF">2019-03-27T05:57:21Z</dcterms:created>
  <dcterms:modified xsi:type="dcterms:W3CDTF">2021-01-29T19:15:11Z</dcterms:modified>
</cp:coreProperties>
</file>